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Password="CCDB" lockStructure="1"/>
  <bookViews>
    <workbookView xWindow="0" yWindow="0" windowWidth="22260" windowHeight="12648"/>
  </bookViews>
  <sheets>
    <sheet name="ご注意事項" sheetId="2" r:id="rId1"/>
    <sheet name="シミュレーション" sheetId="1" r:id="rId2"/>
    <sheet name="計算式" sheetId="4" state="hidden" r:id="rId3"/>
  </sheets>
  <definedNames>
    <definedName name="_xlnm.Print_Area" localSheetId="0">ご注意事項!$A$1:$J$39</definedName>
    <definedName name="_xlnm.Print_Area" localSheetId="1">シミュレーション!$A$1:$Q$62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46" i="1" l="1"/>
  <c r="L16" i="4" l="1"/>
  <c r="K16" i="4"/>
  <c r="J16" i="4"/>
  <c r="I16" i="4"/>
  <c r="H16" i="4"/>
  <c r="G16" i="4"/>
  <c r="F16" i="4"/>
  <c r="E16" i="4"/>
  <c r="D16" i="4"/>
  <c r="I19" i="4"/>
  <c r="L19" i="4" l="1"/>
  <c r="L18" i="4"/>
  <c r="I18" i="4"/>
  <c r="G19" i="4"/>
  <c r="G18" i="4"/>
  <c r="E19" i="4"/>
  <c r="E18" i="4"/>
  <c r="C19" i="4"/>
  <c r="C18" i="4"/>
  <c r="C7" i="4" l="1"/>
  <c r="B4" i="4" l="1"/>
  <c r="B7" i="4"/>
  <c r="G47" i="1" l="1"/>
  <c r="G48" i="1"/>
  <c r="C4" i="4"/>
  <c r="G13" i="1"/>
  <c r="G45" i="1"/>
  <c r="G44" i="1"/>
  <c r="C15" i="1"/>
  <c r="K15" i="4" l="1"/>
  <c r="L15" i="4"/>
  <c r="J15" i="4"/>
  <c r="D15" i="4"/>
  <c r="E15" i="4"/>
  <c r="F15" i="4"/>
  <c r="G15" i="4"/>
  <c r="H15" i="4"/>
  <c r="I15" i="4"/>
  <c r="B10" i="4"/>
  <c r="C10" i="4"/>
  <c r="B9" i="4"/>
  <c r="C9" i="4"/>
  <c r="G43" i="1"/>
  <c r="G42" i="1" l="1"/>
  <c r="C8" i="4" s="1"/>
  <c r="D5" i="4" s="1"/>
  <c r="G41" i="1" l="1"/>
  <c r="C5" i="4" s="1"/>
  <c r="B8" i="4"/>
  <c r="B6" i="4" l="1"/>
  <c r="C6" i="4"/>
  <c r="C14" i="4"/>
  <c r="C17" i="4" s="1"/>
  <c r="C20" i="4" s="1"/>
  <c r="B5" i="4"/>
  <c r="D14" i="4" l="1"/>
  <c r="D17" i="4" s="1"/>
  <c r="D20" i="4" s="1"/>
  <c r="E14" i="4" l="1"/>
  <c r="E17" i="4" s="1"/>
  <c r="E20" i="4" s="1"/>
  <c r="F14" i="4" l="1"/>
  <c r="F17" i="4" s="1"/>
  <c r="F20" i="4" s="1"/>
  <c r="G14" i="4" l="1"/>
  <c r="G17" i="4" s="1"/>
  <c r="H14" i="4" s="1"/>
  <c r="H17" i="4" s="1"/>
  <c r="I14" i="4" s="1"/>
  <c r="I17" i="4" s="1"/>
  <c r="J14" i="4" s="1"/>
  <c r="H20" i="4" l="1"/>
  <c r="G20" i="4"/>
  <c r="I20" i="4"/>
  <c r="J17" i="4"/>
  <c r="K14" i="4" s="1"/>
  <c r="J20" i="4" l="1"/>
  <c r="K17" i="4"/>
  <c r="K20" i="4" l="1"/>
  <c r="L14" i="4"/>
  <c r="L17" i="4" s="1"/>
  <c r="L20" i="4" s="1"/>
</calcChain>
</file>

<file path=xl/sharedStrings.xml><?xml version="1.0" encoding="utf-8"?>
<sst xmlns="http://schemas.openxmlformats.org/spreadsheetml/2006/main" count="139" uniqueCount="131">
  <si>
    <t>〇　本資料に記載されている内容、数値、図表、意見等は作成時点のものであり、</t>
    <rPh sb="2" eb="3">
      <t>ホン</t>
    </rPh>
    <rPh sb="3" eb="5">
      <t>シリョウ</t>
    </rPh>
    <rPh sb="6" eb="8">
      <t>キサイ</t>
    </rPh>
    <rPh sb="13" eb="15">
      <t>ナイヨウ</t>
    </rPh>
    <rPh sb="16" eb="18">
      <t>スウチ</t>
    </rPh>
    <rPh sb="19" eb="21">
      <t>ズヒョウ</t>
    </rPh>
    <rPh sb="22" eb="24">
      <t>イケン</t>
    </rPh>
    <rPh sb="24" eb="25">
      <t>トウ</t>
    </rPh>
    <rPh sb="26" eb="28">
      <t>サクセイ</t>
    </rPh>
    <rPh sb="28" eb="30">
      <t>ジテン</t>
    </rPh>
    <phoneticPr fontId="1"/>
  </si>
  <si>
    <t>〇　投資のご判断は、お客さま自身の判断でなされるようお願いいたします。</t>
    <rPh sb="2" eb="4">
      <t>トウシ</t>
    </rPh>
    <rPh sb="6" eb="8">
      <t>ハンダン</t>
    </rPh>
    <rPh sb="11" eb="12">
      <t>キャク</t>
    </rPh>
    <rPh sb="14" eb="16">
      <t>ジシン</t>
    </rPh>
    <rPh sb="17" eb="19">
      <t>ハンダン</t>
    </rPh>
    <rPh sb="27" eb="28">
      <t>ネガ</t>
    </rPh>
    <phoneticPr fontId="1"/>
  </si>
  <si>
    <t>〇　投資の運用による損益は、すべてお客さまに帰属します。</t>
    <rPh sb="2" eb="4">
      <t>トウシ</t>
    </rPh>
    <rPh sb="5" eb="7">
      <t>ウンヨウ</t>
    </rPh>
    <rPh sb="10" eb="12">
      <t>ソンエキ</t>
    </rPh>
    <rPh sb="18" eb="19">
      <t>キャク</t>
    </rPh>
    <rPh sb="22" eb="24">
      <t>キゾク</t>
    </rPh>
    <phoneticPr fontId="1"/>
  </si>
  <si>
    <t>　　「説明書」等をご確認ください。</t>
    <rPh sb="3" eb="6">
      <t>セツメイショ</t>
    </rPh>
    <rPh sb="7" eb="8">
      <t>ナド</t>
    </rPh>
    <rPh sb="10" eb="12">
      <t>カクニン</t>
    </rPh>
    <phoneticPr fontId="1"/>
  </si>
  <si>
    <t>　　ありません。</t>
    <phoneticPr fontId="1"/>
  </si>
  <si>
    <t>〇　本シミュレーション結果は、ご入力いただいた項目に基づき算出した概算値です。</t>
    <rPh sb="2" eb="3">
      <t>ホン</t>
    </rPh>
    <rPh sb="11" eb="13">
      <t>ケッカ</t>
    </rPh>
    <rPh sb="16" eb="18">
      <t>ニュウリョク</t>
    </rPh>
    <rPh sb="23" eb="25">
      <t>コウモク</t>
    </rPh>
    <rPh sb="26" eb="27">
      <t>モト</t>
    </rPh>
    <rPh sb="29" eb="31">
      <t>サンシュツ</t>
    </rPh>
    <rPh sb="33" eb="36">
      <t>ガイサンチ</t>
    </rPh>
    <phoneticPr fontId="1"/>
  </si>
  <si>
    <t>〇　本シミュレーションの内容については、予告なく変更される場合があります。</t>
    <rPh sb="2" eb="3">
      <t>ホン</t>
    </rPh>
    <rPh sb="12" eb="14">
      <t>ナイヨウ</t>
    </rPh>
    <rPh sb="20" eb="22">
      <t>ヨコク</t>
    </rPh>
    <rPh sb="24" eb="26">
      <t>ヘンコウ</t>
    </rPh>
    <rPh sb="29" eb="31">
      <t>バアイ</t>
    </rPh>
    <phoneticPr fontId="1"/>
  </si>
  <si>
    <t>本シミュレーションご利用前にご確認ください。</t>
    <rPh sb="0" eb="1">
      <t>ホン</t>
    </rPh>
    <rPh sb="10" eb="12">
      <t>リヨウ</t>
    </rPh>
    <rPh sb="12" eb="13">
      <t>マエ</t>
    </rPh>
    <rPh sb="15" eb="17">
      <t>カクニン</t>
    </rPh>
    <phoneticPr fontId="1"/>
  </si>
  <si>
    <t>　　ておりません。あくまでもご参考としてご確認ください。</t>
    <rPh sb="15" eb="17">
      <t>サンコウ</t>
    </rPh>
    <rPh sb="21" eb="23">
      <t>カクニン</t>
    </rPh>
    <phoneticPr fontId="1"/>
  </si>
  <si>
    <t>〇　本シミュレーションのいかなる内容も、将来の運用結果を予測し、保証するものではあ</t>
    <rPh sb="2" eb="3">
      <t>ホン</t>
    </rPh>
    <rPh sb="16" eb="18">
      <t>ナイヨウ</t>
    </rPh>
    <rPh sb="20" eb="22">
      <t>ショウライ</t>
    </rPh>
    <rPh sb="23" eb="25">
      <t>ウンヨウ</t>
    </rPh>
    <rPh sb="25" eb="27">
      <t>ケッカ</t>
    </rPh>
    <rPh sb="28" eb="30">
      <t>ヨソク</t>
    </rPh>
    <rPh sb="32" eb="34">
      <t>ホショウ</t>
    </rPh>
    <phoneticPr fontId="1"/>
  </si>
  <si>
    <t>　　りません。</t>
    <phoneticPr fontId="1"/>
  </si>
  <si>
    <t>〇　本シミュレーションは、特定の金融商品の取引を推奨し、勧誘するものではありません。</t>
    <rPh sb="2" eb="3">
      <t>ホン</t>
    </rPh>
    <rPh sb="13" eb="15">
      <t>トクテイ</t>
    </rPh>
    <rPh sb="16" eb="18">
      <t>キンユウ</t>
    </rPh>
    <rPh sb="18" eb="20">
      <t>ショウヒン</t>
    </rPh>
    <rPh sb="21" eb="23">
      <t>トリヒキ</t>
    </rPh>
    <rPh sb="24" eb="26">
      <t>スイショウ</t>
    </rPh>
    <rPh sb="28" eb="30">
      <t>カンユウ</t>
    </rPh>
    <phoneticPr fontId="1"/>
  </si>
  <si>
    <t>〇　本シミュレーション及び掲載された情報を利用することで生じるいかなる損害（直接的、</t>
    <rPh sb="2" eb="3">
      <t>ホン</t>
    </rPh>
    <rPh sb="11" eb="12">
      <t>オヨ</t>
    </rPh>
    <rPh sb="13" eb="15">
      <t>ケイサイ</t>
    </rPh>
    <rPh sb="18" eb="20">
      <t>ジョウホウ</t>
    </rPh>
    <rPh sb="21" eb="23">
      <t>リヨウ</t>
    </rPh>
    <rPh sb="28" eb="29">
      <t>ショウ</t>
    </rPh>
    <rPh sb="35" eb="37">
      <t>ソンガイ</t>
    </rPh>
    <rPh sb="38" eb="40">
      <t>チョクセツ</t>
    </rPh>
    <rPh sb="40" eb="41">
      <t>テキ</t>
    </rPh>
    <phoneticPr fontId="1"/>
  </si>
  <si>
    <t>　　間接的を問わず）についても、りそな銀行は一切の責任を負うものではありません。</t>
    <rPh sb="2" eb="5">
      <t>カンセツテキ</t>
    </rPh>
    <rPh sb="6" eb="7">
      <t>ト</t>
    </rPh>
    <rPh sb="19" eb="21">
      <t>ギンコウ</t>
    </rPh>
    <rPh sb="22" eb="24">
      <t>イッサイ</t>
    </rPh>
    <rPh sb="25" eb="27">
      <t>セキニン</t>
    </rPh>
    <rPh sb="28" eb="29">
      <t>オ</t>
    </rPh>
    <phoneticPr fontId="1"/>
  </si>
  <si>
    <t>　　将来予告なく変更されることがあります。また、将来の成果を示唆・保証するものでは</t>
    <rPh sb="2" eb="4">
      <t>ショウライ</t>
    </rPh>
    <rPh sb="4" eb="6">
      <t>ヨコク</t>
    </rPh>
    <rPh sb="8" eb="10">
      <t>ヘンコウ</t>
    </rPh>
    <rPh sb="24" eb="26">
      <t>ショウライ</t>
    </rPh>
    <rPh sb="27" eb="29">
      <t>セイカ</t>
    </rPh>
    <rPh sb="30" eb="32">
      <t>シサ</t>
    </rPh>
    <rPh sb="33" eb="35">
      <t>ホショウ</t>
    </rPh>
    <phoneticPr fontId="1"/>
  </si>
  <si>
    <t>〇　本資料は信頼できると判断した情報等をもとに作成しておりますが、その正確性、完全</t>
    <rPh sb="2" eb="3">
      <t>ホン</t>
    </rPh>
    <rPh sb="3" eb="5">
      <t>シリョウ</t>
    </rPh>
    <rPh sb="6" eb="8">
      <t>シンライ</t>
    </rPh>
    <rPh sb="12" eb="14">
      <t>ハンダン</t>
    </rPh>
    <rPh sb="16" eb="18">
      <t>ジョウホウ</t>
    </rPh>
    <rPh sb="18" eb="19">
      <t>トウ</t>
    </rPh>
    <rPh sb="23" eb="25">
      <t>サクセイ</t>
    </rPh>
    <rPh sb="35" eb="38">
      <t>セイカクセイ</t>
    </rPh>
    <rPh sb="39" eb="41">
      <t>カンゼン</t>
    </rPh>
    <phoneticPr fontId="1"/>
  </si>
  <si>
    <t>　　性を保証するものではありません。</t>
    <rPh sb="2" eb="3">
      <t>セイ</t>
    </rPh>
    <rPh sb="4" eb="6">
      <t>ホショウ</t>
    </rPh>
    <phoneticPr fontId="1"/>
  </si>
  <si>
    <t>〇　元本保証のない投資商品は相場環境の変動などにより投資元本を割込むことがあります。</t>
    <rPh sb="2" eb="4">
      <t>ガンポン</t>
    </rPh>
    <rPh sb="4" eb="6">
      <t>ホショウ</t>
    </rPh>
    <rPh sb="9" eb="11">
      <t>トウシ</t>
    </rPh>
    <rPh sb="11" eb="13">
      <t>ショウヒン</t>
    </rPh>
    <rPh sb="14" eb="16">
      <t>ソウバ</t>
    </rPh>
    <rPh sb="16" eb="18">
      <t>カンキョウ</t>
    </rPh>
    <rPh sb="19" eb="21">
      <t>ヘンドウ</t>
    </rPh>
    <rPh sb="26" eb="28">
      <t>トウシ</t>
    </rPh>
    <rPh sb="28" eb="30">
      <t>ガンポン</t>
    </rPh>
    <rPh sb="31" eb="33">
      <t>ワリコ</t>
    </rPh>
    <phoneticPr fontId="1"/>
  </si>
  <si>
    <t>〇　投資商品は、預金または保険契約ではないため、預金保険及び保険契約者保護機構の保</t>
    <rPh sb="2" eb="4">
      <t>トウシ</t>
    </rPh>
    <rPh sb="4" eb="6">
      <t>ショウヒン</t>
    </rPh>
    <rPh sb="8" eb="10">
      <t>ヨキン</t>
    </rPh>
    <rPh sb="13" eb="15">
      <t>ホケン</t>
    </rPh>
    <rPh sb="15" eb="17">
      <t>ケイヤク</t>
    </rPh>
    <rPh sb="24" eb="26">
      <t>ヨキン</t>
    </rPh>
    <rPh sb="26" eb="28">
      <t>ホケン</t>
    </rPh>
    <rPh sb="28" eb="29">
      <t>オヨ</t>
    </rPh>
    <rPh sb="30" eb="32">
      <t>ホケン</t>
    </rPh>
    <rPh sb="32" eb="34">
      <t>ケイヤク</t>
    </rPh>
    <rPh sb="34" eb="35">
      <t>シャ</t>
    </rPh>
    <rPh sb="35" eb="37">
      <t>ホゴ</t>
    </rPh>
    <rPh sb="37" eb="39">
      <t>キコウ</t>
    </rPh>
    <rPh sb="40" eb="41">
      <t>ホ</t>
    </rPh>
    <phoneticPr fontId="1"/>
  </si>
  <si>
    <t>　　護の対象にはなりません。</t>
    <rPh sb="2" eb="3">
      <t>マモル</t>
    </rPh>
    <rPh sb="4" eb="6">
      <t>タイショウ</t>
    </rPh>
    <phoneticPr fontId="1"/>
  </si>
  <si>
    <t>〇　一般的な考え方に基づき計算されており、お客さまごとの商流、特性や時勢等を反映し</t>
    <rPh sb="2" eb="5">
      <t>イッパンテキ</t>
    </rPh>
    <rPh sb="6" eb="7">
      <t>カンガ</t>
    </rPh>
    <rPh sb="8" eb="9">
      <t>カタ</t>
    </rPh>
    <rPh sb="10" eb="11">
      <t>モト</t>
    </rPh>
    <rPh sb="13" eb="15">
      <t>ケイサン</t>
    </rPh>
    <rPh sb="22" eb="23">
      <t>キャク</t>
    </rPh>
    <rPh sb="28" eb="30">
      <t>ショウリュウ</t>
    </rPh>
    <rPh sb="31" eb="33">
      <t>トクセイ</t>
    </rPh>
    <rPh sb="34" eb="36">
      <t>ジセイ</t>
    </rPh>
    <rPh sb="36" eb="37">
      <t>トウ</t>
    </rPh>
    <rPh sb="38" eb="40">
      <t>ハンエイ</t>
    </rPh>
    <phoneticPr fontId="1"/>
  </si>
  <si>
    <t>〇　投資商品によって、手数料・リスクなどが発生します。詳細は、「締結時交付書面」や</t>
    <rPh sb="2" eb="4">
      <t>トウシ</t>
    </rPh>
    <rPh sb="4" eb="6">
      <t>ショウヒン</t>
    </rPh>
    <rPh sb="11" eb="14">
      <t>テスウリョウ</t>
    </rPh>
    <rPh sb="21" eb="23">
      <t>ハッセイ</t>
    </rPh>
    <rPh sb="27" eb="29">
      <t>ショウサイ</t>
    </rPh>
    <rPh sb="32" eb="34">
      <t>テイケツ</t>
    </rPh>
    <rPh sb="34" eb="35">
      <t>ジ</t>
    </rPh>
    <rPh sb="35" eb="37">
      <t>コウフ</t>
    </rPh>
    <rPh sb="37" eb="39">
      <t>ショメン</t>
    </rPh>
    <phoneticPr fontId="1"/>
  </si>
  <si>
    <t>〇　借入等を行っている場合、資金使途違反等に抵触する恐れがありますので、ご注意くだ</t>
    <rPh sb="2" eb="4">
      <t>カリイレ</t>
    </rPh>
    <rPh sb="4" eb="5">
      <t>トウ</t>
    </rPh>
    <rPh sb="6" eb="7">
      <t>オコナ</t>
    </rPh>
    <rPh sb="11" eb="13">
      <t>バアイ</t>
    </rPh>
    <rPh sb="14" eb="16">
      <t>シキン</t>
    </rPh>
    <rPh sb="16" eb="18">
      <t>シト</t>
    </rPh>
    <rPh sb="18" eb="20">
      <t>イハン</t>
    </rPh>
    <rPh sb="20" eb="21">
      <t>トウ</t>
    </rPh>
    <rPh sb="22" eb="24">
      <t>テイショク</t>
    </rPh>
    <rPh sb="26" eb="27">
      <t>オソ</t>
    </rPh>
    <rPh sb="37" eb="39">
      <t>チュウイ</t>
    </rPh>
    <phoneticPr fontId="1"/>
  </si>
  <si>
    <t>　　さい。</t>
    <phoneticPr fontId="1"/>
  </si>
  <si>
    <t>入力欄</t>
    <rPh sb="0" eb="2">
      <t>ニュウリョク</t>
    </rPh>
    <rPh sb="2" eb="3">
      <t>ラン</t>
    </rPh>
    <phoneticPr fontId="1"/>
  </si>
  <si>
    <t>売上債権</t>
    <rPh sb="0" eb="2">
      <t>ウリアゲ</t>
    </rPh>
    <rPh sb="2" eb="4">
      <t>サイケン</t>
    </rPh>
    <phoneticPr fontId="1"/>
  </si>
  <si>
    <t>棚卸資産</t>
    <rPh sb="0" eb="2">
      <t>タナオロシ</t>
    </rPh>
    <rPh sb="2" eb="4">
      <t>シサン</t>
    </rPh>
    <phoneticPr fontId="1"/>
  </si>
  <si>
    <t>その他</t>
    <rPh sb="2" eb="3">
      <t>ホカ</t>
    </rPh>
    <phoneticPr fontId="1"/>
  </si>
  <si>
    <t>仕入債務</t>
    <rPh sb="0" eb="2">
      <t>シイ</t>
    </rPh>
    <rPh sb="2" eb="4">
      <t>サイム</t>
    </rPh>
    <phoneticPr fontId="1"/>
  </si>
  <si>
    <t>資産合計</t>
    <rPh sb="0" eb="2">
      <t>シサン</t>
    </rPh>
    <rPh sb="2" eb="4">
      <t>ゴウケイ</t>
    </rPh>
    <phoneticPr fontId="1"/>
  </si>
  <si>
    <t>負債資本合計</t>
    <rPh sb="0" eb="2">
      <t>フサイ</t>
    </rPh>
    <rPh sb="2" eb="4">
      <t>シホン</t>
    </rPh>
    <rPh sb="4" eb="6">
      <t>ゴウケイ</t>
    </rPh>
    <phoneticPr fontId="1"/>
  </si>
  <si>
    <t>売上高</t>
    <rPh sb="0" eb="2">
      <t>ウリアゲ</t>
    </rPh>
    <rPh sb="2" eb="3">
      <t>ダカ</t>
    </rPh>
    <phoneticPr fontId="1"/>
  </si>
  <si>
    <t>売上原価</t>
    <rPh sb="0" eb="2">
      <t>ウリアゲ</t>
    </rPh>
    <rPh sb="2" eb="4">
      <t>ゲンカ</t>
    </rPh>
    <phoneticPr fontId="1"/>
  </si>
  <si>
    <t>自己資本等</t>
    <rPh sb="0" eb="2">
      <t>ジコ</t>
    </rPh>
    <rPh sb="2" eb="4">
      <t>シホン</t>
    </rPh>
    <rPh sb="4" eb="5">
      <t>トウ</t>
    </rPh>
    <phoneticPr fontId="1"/>
  </si>
  <si>
    <t>現預金等</t>
    <rPh sb="0" eb="1">
      <t>ゲン</t>
    </rPh>
    <rPh sb="1" eb="3">
      <t>ヨキン</t>
    </rPh>
    <rPh sb="3" eb="4">
      <t>トウ</t>
    </rPh>
    <phoneticPr fontId="1"/>
  </si>
  <si>
    <t>営業利益</t>
    <rPh sb="0" eb="2">
      <t>エイギョウ</t>
    </rPh>
    <rPh sb="2" eb="4">
      <t>リエキ</t>
    </rPh>
    <phoneticPr fontId="1"/>
  </si>
  <si>
    <t>　運転資金回転期間</t>
    <rPh sb="1" eb="3">
      <t>ウンテン</t>
    </rPh>
    <rPh sb="3" eb="5">
      <t>シキン</t>
    </rPh>
    <rPh sb="5" eb="7">
      <t>カイテン</t>
    </rPh>
    <rPh sb="7" eb="9">
      <t>キカン</t>
    </rPh>
    <phoneticPr fontId="1"/>
  </si>
  <si>
    <t>ヶ月</t>
    <rPh sb="1" eb="2">
      <t>ゲツ</t>
    </rPh>
    <phoneticPr fontId="1"/>
  </si>
  <si>
    <t>百万円</t>
    <rPh sb="0" eb="3">
      <t>ヒャクマンエン</t>
    </rPh>
    <phoneticPr fontId="1"/>
  </si>
  <si>
    <t>単位：百万円</t>
    <rPh sb="0" eb="2">
      <t>タンイ</t>
    </rPh>
    <rPh sb="3" eb="6">
      <t>ヒャクマンエン</t>
    </rPh>
    <phoneticPr fontId="1"/>
  </si>
  <si>
    <t>（A）</t>
    <phoneticPr fontId="1"/>
  </si>
  <si>
    <t>（B）</t>
  </si>
  <si>
    <t>（C）</t>
    <phoneticPr fontId="1"/>
  </si>
  <si>
    <t>（D）</t>
  </si>
  <si>
    <t>（E）</t>
  </si>
  <si>
    <t>（C）＋（D）－（E）</t>
    <phoneticPr fontId="1"/>
  </si>
  <si>
    <t>月商 ×（B）</t>
    <rPh sb="0" eb="2">
      <t>ゲッショウ</t>
    </rPh>
    <phoneticPr fontId="1"/>
  </si>
  <si>
    <t>売上債権を回収するまでの期間。値が小さい方が好ましい。</t>
    <rPh sb="0" eb="2">
      <t>ウリアゲ</t>
    </rPh>
    <rPh sb="2" eb="4">
      <t>サイケン</t>
    </rPh>
    <rPh sb="5" eb="7">
      <t>カイシュウ</t>
    </rPh>
    <rPh sb="12" eb="14">
      <t>キカン</t>
    </rPh>
    <rPh sb="15" eb="16">
      <t>アタイ</t>
    </rPh>
    <rPh sb="17" eb="18">
      <t>チイ</t>
    </rPh>
    <rPh sb="20" eb="21">
      <t>ホウ</t>
    </rPh>
    <rPh sb="22" eb="23">
      <t>コノ</t>
    </rPh>
    <phoneticPr fontId="1"/>
  </si>
  <si>
    <t>棚卸資産を売却するまでの期間。値が小さい方が好ましい。</t>
    <rPh sb="0" eb="2">
      <t>タナオロシ</t>
    </rPh>
    <rPh sb="2" eb="4">
      <t>シサン</t>
    </rPh>
    <rPh sb="5" eb="7">
      <t>バイキャク</t>
    </rPh>
    <rPh sb="12" eb="14">
      <t>キカン</t>
    </rPh>
    <rPh sb="15" eb="16">
      <t>アタイ</t>
    </rPh>
    <rPh sb="17" eb="18">
      <t>チイ</t>
    </rPh>
    <rPh sb="20" eb="21">
      <t>ホウ</t>
    </rPh>
    <rPh sb="22" eb="23">
      <t>コノ</t>
    </rPh>
    <phoneticPr fontId="1"/>
  </si>
  <si>
    <t>仕入債務を支払うまでの期間。値が大きい方が好ましい。</t>
    <rPh sb="0" eb="2">
      <t>シイ</t>
    </rPh>
    <rPh sb="2" eb="4">
      <t>サイム</t>
    </rPh>
    <rPh sb="5" eb="7">
      <t>シハラ</t>
    </rPh>
    <rPh sb="11" eb="13">
      <t>キカン</t>
    </rPh>
    <rPh sb="14" eb="15">
      <t>アタイ</t>
    </rPh>
    <rPh sb="16" eb="17">
      <t>オオ</t>
    </rPh>
    <rPh sb="19" eb="20">
      <t>ホウ</t>
    </rPh>
    <rPh sb="21" eb="22">
      <t>コノ</t>
    </rPh>
    <phoneticPr fontId="1"/>
  </si>
  <si>
    <t>販管費・一般管理費</t>
    <rPh sb="0" eb="3">
      <t>ハンカンヒ</t>
    </rPh>
    <rPh sb="4" eb="6">
      <t>イッパン</t>
    </rPh>
    <rPh sb="6" eb="9">
      <t>カンリヒ</t>
    </rPh>
    <phoneticPr fontId="1"/>
  </si>
  <si>
    <t>内 固定費</t>
    <rPh sb="0" eb="1">
      <t>ウチ</t>
    </rPh>
    <rPh sb="2" eb="5">
      <t>コテイヒ</t>
    </rPh>
    <phoneticPr fontId="1"/>
  </si>
  <si>
    <t>(F)</t>
    <phoneticPr fontId="1"/>
  </si>
  <si>
    <t xml:space="preserve"> 運転資金</t>
    <rPh sb="1" eb="3">
      <t>ウンテン</t>
    </rPh>
    <rPh sb="3" eb="5">
      <t>シキン</t>
    </rPh>
    <phoneticPr fontId="1"/>
  </si>
  <si>
    <t>短期運用の余資金額</t>
    <rPh sb="0" eb="2">
      <t>タンキ</t>
    </rPh>
    <rPh sb="2" eb="4">
      <t>ウンヨウ</t>
    </rPh>
    <rPh sb="5" eb="7">
      <t>ヨシ</t>
    </rPh>
    <rPh sb="7" eb="9">
      <t>キンガク</t>
    </rPh>
    <phoneticPr fontId="1"/>
  </si>
  <si>
    <t>(G)</t>
    <phoneticPr fontId="1"/>
  </si>
  <si>
    <t>短期借入金等</t>
    <rPh sb="0" eb="2">
      <t>タンキ</t>
    </rPh>
    <rPh sb="2" eb="4">
      <t>カリイレ</t>
    </rPh>
    <rPh sb="4" eb="5">
      <t>キン</t>
    </rPh>
    <rPh sb="5" eb="6">
      <t>トウ</t>
    </rPh>
    <phoneticPr fontId="1"/>
  </si>
  <si>
    <t>長期借入金等</t>
    <rPh sb="0" eb="2">
      <t>チョウキ</t>
    </rPh>
    <rPh sb="2" eb="4">
      <t>カリイレ</t>
    </rPh>
    <rPh sb="4" eb="5">
      <t>キン</t>
    </rPh>
    <rPh sb="5" eb="6">
      <t>トウ</t>
    </rPh>
    <phoneticPr fontId="1"/>
  </si>
  <si>
    <t>本シミュレーション結果のご注意事項</t>
    <rPh sb="0" eb="1">
      <t>ホン</t>
    </rPh>
    <rPh sb="9" eb="11">
      <t>ケッカ</t>
    </rPh>
    <rPh sb="13" eb="15">
      <t>チュウイ</t>
    </rPh>
    <rPh sb="15" eb="17">
      <t>ジコウ</t>
    </rPh>
    <phoneticPr fontId="1"/>
  </si>
  <si>
    <t>本資料に関するご注意事項</t>
    <rPh sb="0" eb="1">
      <t>ホン</t>
    </rPh>
    <rPh sb="1" eb="3">
      <t>シリョウ</t>
    </rPh>
    <rPh sb="4" eb="5">
      <t>カン</t>
    </rPh>
    <rPh sb="8" eb="10">
      <t>チュウイ</t>
    </rPh>
    <rPh sb="10" eb="12">
      <t>ジコウ</t>
    </rPh>
    <phoneticPr fontId="1"/>
  </si>
  <si>
    <t>　  仕入債務回転期間</t>
    <rPh sb="3" eb="5">
      <t>シイレ</t>
    </rPh>
    <rPh sb="5" eb="7">
      <t>サイム</t>
    </rPh>
    <rPh sb="7" eb="9">
      <t>カイテン</t>
    </rPh>
    <rPh sb="9" eb="11">
      <t>キカン</t>
    </rPh>
    <phoneticPr fontId="1"/>
  </si>
  <si>
    <t>　  棚卸資産回転期間</t>
    <rPh sb="3" eb="5">
      <t>タナオロシ</t>
    </rPh>
    <rPh sb="5" eb="7">
      <t>シサン</t>
    </rPh>
    <rPh sb="7" eb="9">
      <t>カイテン</t>
    </rPh>
    <rPh sb="9" eb="11">
      <t>キカン</t>
    </rPh>
    <phoneticPr fontId="1"/>
  </si>
  <si>
    <t>　  売上債権回転期間</t>
    <rPh sb="3" eb="5">
      <t>ウリアゲ</t>
    </rPh>
    <rPh sb="5" eb="7">
      <t>サイケン</t>
    </rPh>
    <rPh sb="7" eb="9">
      <t>カイテン</t>
    </rPh>
    <rPh sb="9" eb="11">
      <t>キカン</t>
    </rPh>
    <phoneticPr fontId="1"/>
  </si>
  <si>
    <t>現預金等 － 短期借入金等 －（A）－（F）－（G）</t>
    <rPh sb="0" eb="1">
      <t>ゲン</t>
    </rPh>
    <rPh sb="1" eb="3">
      <t>ヨキン</t>
    </rPh>
    <rPh sb="3" eb="4">
      <t>トウ</t>
    </rPh>
    <rPh sb="7" eb="9">
      <t>タンキ</t>
    </rPh>
    <rPh sb="9" eb="11">
      <t>カリイレ</t>
    </rPh>
    <rPh sb="11" eb="12">
      <t>キン</t>
    </rPh>
    <rPh sb="12" eb="13">
      <t>トウ</t>
    </rPh>
    <phoneticPr fontId="1"/>
  </si>
  <si>
    <t>長期運用の余資金額</t>
    <rPh sb="0" eb="2">
      <t>チョウキ</t>
    </rPh>
    <rPh sb="2" eb="4">
      <t>ウンヨウ</t>
    </rPh>
    <rPh sb="5" eb="7">
      <t>ヨシ</t>
    </rPh>
    <rPh sb="7" eb="9">
      <t>キンガク</t>
    </rPh>
    <phoneticPr fontId="1"/>
  </si>
  <si>
    <t>シミュレーションの計算シートであり、削除不可</t>
    <rPh sb="9" eb="11">
      <t>ケイサン</t>
    </rPh>
    <rPh sb="18" eb="20">
      <t>サクジョ</t>
    </rPh>
    <rPh sb="20" eb="22">
      <t>フカ</t>
    </rPh>
    <phoneticPr fontId="1"/>
  </si>
  <si>
    <t xml:space="preserve"> 設備資産の再投資額</t>
    <phoneticPr fontId="1"/>
  </si>
  <si>
    <t xml:space="preserve"> 固定費確保</t>
    <phoneticPr fontId="1"/>
  </si>
  <si>
    <t>事業継続に必要な固定費（直接入力可能）</t>
    <phoneticPr fontId="1"/>
  </si>
  <si>
    <t>事業継続に必要な設備の再投資額（直接入力可能）</t>
    <phoneticPr fontId="1"/>
  </si>
  <si>
    <t>事業計画</t>
    <rPh sb="0" eb="2">
      <t>ジギョウ</t>
    </rPh>
    <rPh sb="2" eb="4">
      <t>ケイカク</t>
    </rPh>
    <phoneticPr fontId="1"/>
  </si>
  <si>
    <t>回収</t>
    <rPh sb="0" eb="2">
      <t>カイシュウ</t>
    </rPh>
    <phoneticPr fontId="1"/>
  </si>
  <si>
    <t>減価償却費</t>
    <rPh sb="0" eb="2">
      <t>ゲンカ</t>
    </rPh>
    <rPh sb="2" eb="4">
      <t>ショウキャク</t>
    </rPh>
    <rPh sb="4" eb="5">
      <t>ヒ</t>
    </rPh>
    <phoneticPr fontId="1"/>
  </si>
  <si>
    <t>事業設備</t>
    <rPh sb="0" eb="2">
      <t>ジギョウ</t>
    </rPh>
    <rPh sb="2" eb="4">
      <t>セツビ</t>
    </rPh>
    <phoneticPr fontId="1"/>
  </si>
  <si>
    <t>短期運用余資</t>
    <rPh sb="0" eb="2">
      <t>タンキ</t>
    </rPh>
    <rPh sb="2" eb="4">
      <t>ウンヨウ</t>
    </rPh>
    <rPh sb="4" eb="6">
      <t>ヨシ</t>
    </rPh>
    <phoneticPr fontId="1"/>
  </si>
  <si>
    <t>長期運用余資</t>
    <rPh sb="0" eb="2">
      <t>チョウキ</t>
    </rPh>
    <rPh sb="2" eb="4">
      <t>ウンヨウ</t>
    </rPh>
    <rPh sb="4" eb="6">
      <t>ヨシ</t>
    </rPh>
    <phoneticPr fontId="1"/>
  </si>
  <si>
    <t>期間</t>
    <rPh sb="0" eb="2">
      <t>キカン</t>
    </rPh>
    <phoneticPr fontId="1"/>
  </si>
  <si>
    <t>CF</t>
    <phoneticPr fontId="1"/>
  </si>
  <si>
    <t>借入金返済</t>
    <rPh sb="0" eb="2">
      <t>カリイレ</t>
    </rPh>
    <rPh sb="2" eb="3">
      <t>キン</t>
    </rPh>
    <rPh sb="3" eb="5">
      <t>ヘンサイ</t>
    </rPh>
    <phoneticPr fontId="1"/>
  </si>
  <si>
    <t>小計</t>
    <rPh sb="0" eb="2">
      <t>ショウケイ</t>
    </rPh>
    <phoneticPr fontId="1"/>
  </si>
  <si>
    <t>長期運用余資</t>
    <rPh sb="0" eb="2">
      <t>チョウキ</t>
    </rPh>
    <rPh sb="2" eb="4">
      <t>ウンヨウ</t>
    </rPh>
    <rPh sb="4" eb="6">
      <t>ヨシ</t>
    </rPh>
    <phoneticPr fontId="1"/>
  </si>
  <si>
    <t>支出</t>
    <rPh sb="0" eb="2">
      <t>シシュツ</t>
    </rPh>
    <phoneticPr fontId="1"/>
  </si>
  <si>
    <t>支出</t>
    <rPh sb="0" eb="2">
      <t>シシュツ</t>
    </rPh>
    <phoneticPr fontId="1"/>
  </si>
  <si>
    <t>回収</t>
    <rPh sb="0" eb="2">
      <t>カイシュウ</t>
    </rPh>
    <phoneticPr fontId="1"/>
  </si>
  <si>
    <t>短期運用余資</t>
    <rPh sb="0" eb="2">
      <t>タンキ</t>
    </rPh>
    <rPh sb="2" eb="4">
      <t>ウンヨウ</t>
    </rPh>
    <rPh sb="4" eb="6">
      <t>ヨシ</t>
    </rPh>
    <phoneticPr fontId="1"/>
  </si>
  <si>
    <t>法人運用の運用余資　簡易シミュレーション
-本シミュレーションご利用前にご注意事項をご確認ください-</t>
    <rPh sb="0" eb="2">
      <t>ホウジン</t>
    </rPh>
    <rPh sb="2" eb="4">
      <t>ウンヨウ</t>
    </rPh>
    <rPh sb="5" eb="7">
      <t>ウンヨウ</t>
    </rPh>
    <rPh sb="7" eb="9">
      <t>ヨシ</t>
    </rPh>
    <rPh sb="10" eb="12">
      <t>カンイ</t>
    </rPh>
    <rPh sb="22" eb="23">
      <t>ホン</t>
    </rPh>
    <rPh sb="32" eb="34">
      <t>リヨウ</t>
    </rPh>
    <rPh sb="34" eb="35">
      <t>マエ</t>
    </rPh>
    <rPh sb="37" eb="39">
      <t>チュウイ</t>
    </rPh>
    <rPh sb="39" eb="41">
      <t>ジコウ</t>
    </rPh>
    <rPh sb="43" eb="45">
      <t>カクニン</t>
    </rPh>
    <phoneticPr fontId="1"/>
  </si>
  <si>
    <t>1年間</t>
    <rPh sb="1" eb="2">
      <t>ネン</t>
    </rPh>
    <rPh sb="2" eb="3">
      <t>カン</t>
    </rPh>
    <phoneticPr fontId="1"/>
  </si>
  <si>
    <t>2年間</t>
    <rPh sb="1" eb="2">
      <t>ネン</t>
    </rPh>
    <rPh sb="2" eb="3">
      <t>カン</t>
    </rPh>
    <phoneticPr fontId="1"/>
  </si>
  <si>
    <t>3年間</t>
    <rPh sb="1" eb="2">
      <t>ネン</t>
    </rPh>
    <rPh sb="2" eb="3">
      <t>カン</t>
    </rPh>
    <phoneticPr fontId="1"/>
  </si>
  <si>
    <t>4年間</t>
    <rPh sb="1" eb="2">
      <t>ネン</t>
    </rPh>
    <rPh sb="2" eb="3">
      <t>カン</t>
    </rPh>
    <phoneticPr fontId="1"/>
  </si>
  <si>
    <t>5年間</t>
    <rPh sb="1" eb="2">
      <t>ネン</t>
    </rPh>
    <rPh sb="2" eb="3">
      <t>カン</t>
    </rPh>
    <phoneticPr fontId="1"/>
  </si>
  <si>
    <t>6年間</t>
    <rPh sb="1" eb="2">
      <t>ネン</t>
    </rPh>
    <rPh sb="2" eb="3">
      <t>カン</t>
    </rPh>
    <phoneticPr fontId="1"/>
  </si>
  <si>
    <t>7年間</t>
    <rPh sb="1" eb="2">
      <t>ネン</t>
    </rPh>
    <rPh sb="2" eb="3">
      <t>カン</t>
    </rPh>
    <phoneticPr fontId="1"/>
  </si>
  <si>
    <t>8年間</t>
    <rPh sb="1" eb="2">
      <t>ネン</t>
    </rPh>
    <rPh sb="2" eb="3">
      <t>カン</t>
    </rPh>
    <phoneticPr fontId="1"/>
  </si>
  <si>
    <t>9年間</t>
    <rPh sb="1" eb="2">
      <t>ネン</t>
    </rPh>
    <rPh sb="2" eb="3">
      <t>カン</t>
    </rPh>
    <phoneticPr fontId="1"/>
  </si>
  <si>
    <t>10年間</t>
    <rPh sb="2" eb="3">
      <t>ネン</t>
    </rPh>
    <rPh sb="3" eb="4">
      <t>カン</t>
    </rPh>
    <phoneticPr fontId="1"/>
  </si>
  <si>
    <t>ご参考</t>
    <rPh sb="1" eb="3">
      <t>サンコウ</t>
    </rPh>
    <phoneticPr fontId="1"/>
  </si>
  <si>
    <t>1年以内</t>
    <rPh sb="1" eb="2">
      <t>ネン</t>
    </rPh>
    <rPh sb="2" eb="4">
      <t>イナイ</t>
    </rPh>
    <phoneticPr fontId="1"/>
  </si>
  <si>
    <t>3年頃</t>
    <rPh sb="1" eb="3">
      <t>ネンゴロ</t>
    </rPh>
    <phoneticPr fontId="1"/>
  </si>
  <si>
    <t>5年頃</t>
    <rPh sb="1" eb="2">
      <t>ネン</t>
    </rPh>
    <rPh sb="2" eb="3">
      <t>ゴロ</t>
    </rPh>
    <phoneticPr fontId="1"/>
  </si>
  <si>
    <t>7年頃</t>
    <rPh sb="1" eb="2">
      <t>ネン</t>
    </rPh>
    <rPh sb="2" eb="3">
      <t>ゴロ</t>
    </rPh>
    <phoneticPr fontId="1"/>
  </si>
  <si>
    <t>10年頃</t>
    <rPh sb="2" eb="3">
      <t>ネン</t>
    </rPh>
    <rPh sb="3" eb="4">
      <t>ゴロ</t>
    </rPh>
    <phoneticPr fontId="1"/>
  </si>
  <si>
    <r>
      <rPr>
        <b/>
        <sz val="11"/>
        <color rgb="FF339966"/>
        <rFont val="游ゴシック"/>
        <family val="3"/>
        <charset val="128"/>
        <scheme val="minor"/>
      </rPr>
      <t>短期運用余資</t>
    </r>
    <r>
      <rPr>
        <sz val="11"/>
        <color theme="1"/>
        <rFont val="游ゴシック"/>
        <family val="2"/>
        <scheme val="minor"/>
      </rPr>
      <t>…　期間1年以内にて運用可能と思われる余資金額。「要確認」が表示された場合は、運用はご注意ください。</t>
    </r>
    <rPh sb="0" eb="2">
      <t>タンキ</t>
    </rPh>
    <rPh sb="2" eb="4">
      <t>ウンヨウ</t>
    </rPh>
    <rPh sb="4" eb="6">
      <t>ヨシ</t>
    </rPh>
    <rPh sb="8" eb="10">
      <t>キカン</t>
    </rPh>
    <rPh sb="11" eb="12">
      <t>ネン</t>
    </rPh>
    <rPh sb="12" eb="14">
      <t>イナイ</t>
    </rPh>
    <rPh sb="16" eb="18">
      <t>ウンヨウ</t>
    </rPh>
    <rPh sb="18" eb="20">
      <t>カノウ</t>
    </rPh>
    <rPh sb="21" eb="22">
      <t>オモ</t>
    </rPh>
    <rPh sb="25" eb="27">
      <t>ヨシ</t>
    </rPh>
    <rPh sb="27" eb="29">
      <t>キンガク</t>
    </rPh>
    <rPh sb="31" eb="32">
      <t>ヨウ</t>
    </rPh>
    <rPh sb="32" eb="34">
      <t>カクニン</t>
    </rPh>
    <rPh sb="36" eb="38">
      <t>ヒョウジ</t>
    </rPh>
    <rPh sb="41" eb="43">
      <t>バアイ</t>
    </rPh>
    <rPh sb="45" eb="47">
      <t>ウンヨウ</t>
    </rPh>
    <rPh sb="49" eb="51">
      <t>チュウイ</t>
    </rPh>
    <phoneticPr fontId="1"/>
  </si>
  <si>
    <r>
      <rPr>
        <b/>
        <sz val="11"/>
        <color rgb="FF339966"/>
        <rFont val="游ゴシック"/>
        <family val="3"/>
        <charset val="128"/>
        <scheme val="minor"/>
      </rPr>
      <t>長期運用余資</t>
    </r>
    <r>
      <rPr>
        <sz val="11"/>
        <color theme="1"/>
        <rFont val="游ゴシック"/>
        <family val="2"/>
        <scheme val="minor"/>
      </rPr>
      <t>…　運用期間に応じたグラフ範囲が運用可能と思われる余資金額。金額幾らまでなら何年間運用できるかの参考値です。</t>
    </r>
    <rPh sb="0" eb="2">
      <t>チョウキ</t>
    </rPh>
    <rPh sb="2" eb="4">
      <t>ウンヨウ</t>
    </rPh>
    <rPh sb="4" eb="6">
      <t>ヨシ</t>
    </rPh>
    <rPh sb="8" eb="10">
      <t>ウンヨウ</t>
    </rPh>
    <rPh sb="10" eb="12">
      <t>キカン</t>
    </rPh>
    <rPh sb="13" eb="14">
      <t>オウ</t>
    </rPh>
    <rPh sb="19" eb="21">
      <t>ハンイ</t>
    </rPh>
    <rPh sb="22" eb="24">
      <t>ウンヨウ</t>
    </rPh>
    <rPh sb="24" eb="26">
      <t>カノウ</t>
    </rPh>
    <rPh sb="27" eb="28">
      <t>オモ</t>
    </rPh>
    <rPh sb="31" eb="33">
      <t>ヨシ</t>
    </rPh>
    <rPh sb="33" eb="35">
      <t>キンガク</t>
    </rPh>
    <rPh sb="36" eb="38">
      <t>キンガク</t>
    </rPh>
    <rPh sb="38" eb="39">
      <t>イク</t>
    </rPh>
    <rPh sb="44" eb="46">
      <t>ナンネン</t>
    </rPh>
    <rPh sb="46" eb="47">
      <t>カン</t>
    </rPh>
    <rPh sb="47" eb="49">
      <t>ウンヨウ</t>
    </rPh>
    <rPh sb="54" eb="56">
      <t>サンコウ</t>
    </rPh>
    <rPh sb="56" eb="57">
      <t>アタイ</t>
    </rPh>
    <phoneticPr fontId="1"/>
  </si>
  <si>
    <t>入力補足</t>
    <rPh sb="0" eb="2">
      <t>ニュウリョク</t>
    </rPh>
    <rPh sb="2" eb="4">
      <t>ホソク</t>
    </rPh>
    <phoneticPr fontId="1"/>
  </si>
  <si>
    <t>現預金等</t>
    <rPh sb="0" eb="1">
      <t>ゲン</t>
    </rPh>
    <rPh sb="1" eb="3">
      <t>ヨキン</t>
    </rPh>
    <rPh sb="3" eb="4">
      <t>トウ</t>
    </rPh>
    <phoneticPr fontId="1"/>
  </si>
  <si>
    <t>現金同等物を含む、換金性の高い資産を含む現預金。判断に悩む資産科目は含まない。</t>
    <rPh sb="0" eb="5">
      <t>ゲンキンドウトウブツ</t>
    </rPh>
    <rPh sb="6" eb="7">
      <t>フク</t>
    </rPh>
    <rPh sb="9" eb="12">
      <t>カンキンセイ</t>
    </rPh>
    <rPh sb="13" eb="14">
      <t>タカ</t>
    </rPh>
    <rPh sb="15" eb="17">
      <t>シサン</t>
    </rPh>
    <rPh sb="18" eb="19">
      <t>フク</t>
    </rPh>
    <rPh sb="20" eb="21">
      <t>ゲン</t>
    </rPh>
    <rPh sb="21" eb="23">
      <t>ヨキン</t>
    </rPh>
    <rPh sb="24" eb="26">
      <t>ハンダン</t>
    </rPh>
    <rPh sb="27" eb="28">
      <t>ナヤ</t>
    </rPh>
    <rPh sb="29" eb="31">
      <t>シサン</t>
    </rPh>
    <rPh sb="31" eb="33">
      <t>カモク</t>
    </rPh>
    <rPh sb="34" eb="35">
      <t>フク</t>
    </rPh>
    <phoneticPr fontId="1"/>
  </si>
  <si>
    <t>売上債権等</t>
    <rPh sb="0" eb="2">
      <t>ウリアゲ</t>
    </rPh>
    <rPh sb="2" eb="4">
      <t>サイケン</t>
    </rPh>
    <rPh sb="4" eb="5">
      <t>トウ</t>
    </rPh>
    <phoneticPr fontId="1"/>
  </si>
  <si>
    <t>売掛金・受取手形を中心とした事業にかかる売上債権。判断に悩む資産科目は含まない。</t>
    <rPh sb="0" eb="3">
      <t>ウリカケキン</t>
    </rPh>
    <rPh sb="4" eb="6">
      <t>ウケトリ</t>
    </rPh>
    <rPh sb="6" eb="8">
      <t>テガタ</t>
    </rPh>
    <rPh sb="9" eb="11">
      <t>チュウシン</t>
    </rPh>
    <rPh sb="14" eb="16">
      <t>ジギョウ</t>
    </rPh>
    <rPh sb="20" eb="22">
      <t>ウリアゲ</t>
    </rPh>
    <rPh sb="22" eb="24">
      <t>サイケン</t>
    </rPh>
    <rPh sb="25" eb="27">
      <t>ハンダン</t>
    </rPh>
    <rPh sb="28" eb="29">
      <t>ナヤ</t>
    </rPh>
    <rPh sb="30" eb="32">
      <t>シサン</t>
    </rPh>
    <rPh sb="32" eb="34">
      <t>カモク</t>
    </rPh>
    <rPh sb="35" eb="36">
      <t>フク</t>
    </rPh>
    <phoneticPr fontId="1"/>
  </si>
  <si>
    <t>事業設備</t>
    <rPh sb="0" eb="2">
      <t>ジギョウ</t>
    </rPh>
    <rPh sb="2" eb="4">
      <t>セツビ</t>
    </rPh>
    <phoneticPr fontId="1"/>
  </si>
  <si>
    <t>事業にかかる機械設備、車両等の固定資産。判断に悩む資産科目は含める。</t>
    <rPh sb="0" eb="2">
      <t>ジギョウ</t>
    </rPh>
    <rPh sb="6" eb="8">
      <t>キカイ</t>
    </rPh>
    <rPh sb="8" eb="10">
      <t>セツビ</t>
    </rPh>
    <rPh sb="11" eb="13">
      <t>シャリョウ</t>
    </rPh>
    <rPh sb="13" eb="14">
      <t>トウ</t>
    </rPh>
    <rPh sb="15" eb="17">
      <t>コテイ</t>
    </rPh>
    <rPh sb="17" eb="19">
      <t>シサン</t>
    </rPh>
    <rPh sb="20" eb="22">
      <t>ハンダン</t>
    </rPh>
    <rPh sb="23" eb="24">
      <t>ナヤ</t>
    </rPh>
    <rPh sb="25" eb="29">
      <t>シサンカモク</t>
    </rPh>
    <rPh sb="30" eb="31">
      <t>フク</t>
    </rPh>
    <phoneticPr fontId="1"/>
  </si>
  <si>
    <t>仕入債務等</t>
    <rPh sb="0" eb="2">
      <t>シイ</t>
    </rPh>
    <rPh sb="2" eb="4">
      <t>サイム</t>
    </rPh>
    <rPh sb="4" eb="5">
      <t>トウ</t>
    </rPh>
    <phoneticPr fontId="1"/>
  </si>
  <si>
    <t>買掛金・支払手形を中心とした事業にかかる仕入債務。判断に悩む負債科目は含める。</t>
    <rPh sb="0" eb="3">
      <t>カイカケキン</t>
    </rPh>
    <rPh sb="4" eb="6">
      <t>シハラ</t>
    </rPh>
    <rPh sb="6" eb="8">
      <t>テガタ</t>
    </rPh>
    <rPh sb="9" eb="11">
      <t>チュウシン</t>
    </rPh>
    <rPh sb="14" eb="16">
      <t>ジギョウ</t>
    </rPh>
    <rPh sb="20" eb="22">
      <t>シイ</t>
    </rPh>
    <rPh sb="22" eb="24">
      <t>サイム</t>
    </rPh>
    <rPh sb="25" eb="27">
      <t>ハンダン</t>
    </rPh>
    <rPh sb="28" eb="29">
      <t>ナヤ</t>
    </rPh>
    <rPh sb="30" eb="32">
      <t>フサイ</t>
    </rPh>
    <rPh sb="32" eb="34">
      <t>カモク</t>
    </rPh>
    <rPh sb="35" eb="36">
      <t>フク</t>
    </rPh>
    <phoneticPr fontId="1"/>
  </si>
  <si>
    <t>短期借入金等</t>
    <rPh sb="0" eb="2">
      <t>タンキ</t>
    </rPh>
    <rPh sb="2" eb="4">
      <t>カリイレ</t>
    </rPh>
    <rPh sb="4" eb="5">
      <t>キン</t>
    </rPh>
    <rPh sb="5" eb="6">
      <t>トウ</t>
    </rPh>
    <phoneticPr fontId="1"/>
  </si>
  <si>
    <t>当座貸越・手形借入等の借入金。</t>
    <rPh sb="0" eb="2">
      <t>トウザ</t>
    </rPh>
    <rPh sb="2" eb="4">
      <t>カシコシ</t>
    </rPh>
    <rPh sb="5" eb="7">
      <t>テガタ</t>
    </rPh>
    <rPh sb="7" eb="9">
      <t>カリイ</t>
    </rPh>
    <rPh sb="9" eb="10">
      <t>トウ</t>
    </rPh>
    <rPh sb="11" eb="13">
      <t>カリイレ</t>
    </rPh>
    <rPh sb="13" eb="14">
      <t>キン</t>
    </rPh>
    <phoneticPr fontId="1"/>
  </si>
  <si>
    <t>長期借入金等</t>
    <rPh sb="0" eb="2">
      <t>チョウキ</t>
    </rPh>
    <rPh sb="2" eb="4">
      <t>カリイレ</t>
    </rPh>
    <rPh sb="4" eb="5">
      <t>キン</t>
    </rPh>
    <rPh sb="5" eb="6">
      <t>トウ</t>
    </rPh>
    <phoneticPr fontId="1"/>
  </si>
  <si>
    <t>証書借入・社債等の借入金。</t>
    <rPh sb="0" eb="2">
      <t>ショウショ</t>
    </rPh>
    <rPh sb="2" eb="4">
      <t>カリイレ</t>
    </rPh>
    <rPh sb="5" eb="7">
      <t>シャサイ</t>
    </rPh>
    <rPh sb="7" eb="8">
      <t>トウ</t>
    </rPh>
    <rPh sb="9" eb="11">
      <t>カリイレ</t>
    </rPh>
    <rPh sb="11" eb="12">
      <t>キン</t>
    </rPh>
    <phoneticPr fontId="1"/>
  </si>
  <si>
    <t>その他（負債）</t>
    <rPh sb="2" eb="3">
      <t>ホカ</t>
    </rPh>
    <rPh sb="4" eb="6">
      <t>フサイ</t>
    </rPh>
    <phoneticPr fontId="1"/>
  </si>
  <si>
    <t>その他（資産）</t>
    <rPh sb="2" eb="3">
      <t>ホカ</t>
    </rPh>
    <rPh sb="4" eb="6">
      <t>シサン</t>
    </rPh>
    <phoneticPr fontId="1"/>
  </si>
  <si>
    <t>内固定費</t>
    <rPh sb="0" eb="1">
      <t>ウチ</t>
    </rPh>
    <rPh sb="1" eb="4">
      <t>コテイヒ</t>
    </rPh>
    <phoneticPr fontId="1"/>
  </si>
  <si>
    <t>事業計画</t>
    <rPh sb="0" eb="2">
      <t>ジギョウ</t>
    </rPh>
    <rPh sb="2" eb="4">
      <t>ケイカク</t>
    </rPh>
    <phoneticPr fontId="1"/>
  </si>
  <si>
    <t>支出</t>
    <rPh sb="0" eb="2">
      <t>シシュツ</t>
    </rPh>
    <phoneticPr fontId="1"/>
  </si>
  <si>
    <t>回収</t>
    <rPh sb="0" eb="2">
      <t>カイシュウ</t>
    </rPh>
    <phoneticPr fontId="1"/>
  </si>
  <si>
    <t>借入返済額/年</t>
    <rPh sb="0" eb="2">
      <t>カリイレ</t>
    </rPh>
    <rPh sb="2" eb="4">
      <t>ヘンサイ</t>
    </rPh>
    <rPh sb="4" eb="5">
      <t>ガク</t>
    </rPh>
    <rPh sb="6" eb="7">
      <t>ネン</t>
    </rPh>
    <phoneticPr fontId="1"/>
  </si>
  <si>
    <t>借入返済額/年</t>
    <rPh sb="0" eb="2">
      <t>カリイレ</t>
    </rPh>
    <rPh sb="2" eb="4">
      <t>ヘンサイ</t>
    </rPh>
    <rPh sb="4" eb="5">
      <t>ガク</t>
    </rPh>
    <rPh sb="6" eb="7">
      <t>ネン</t>
    </rPh>
    <phoneticPr fontId="1"/>
  </si>
  <si>
    <t>売上等に関係なく発生する費用全般。人件費や光熱費等。判断に悩む費用は含める。</t>
    <rPh sb="0" eb="2">
      <t>ウリアゲ</t>
    </rPh>
    <rPh sb="2" eb="3">
      <t>トウ</t>
    </rPh>
    <rPh sb="4" eb="6">
      <t>カンケイ</t>
    </rPh>
    <rPh sb="8" eb="10">
      <t>ハッセイ</t>
    </rPh>
    <rPh sb="12" eb="14">
      <t>ヒヨウ</t>
    </rPh>
    <rPh sb="14" eb="16">
      <t>ゼンパン</t>
    </rPh>
    <rPh sb="17" eb="20">
      <t>ジンケンヒ</t>
    </rPh>
    <rPh sb="21" eb="24">
      <t>コウネツヒ</t>
    </rPh>
    <rPh sb="24" eb="25">
      <t>ナド</t>
    </rPh>
    <rPh sb="26" eb="28">
      <t>ハンダン</t>
    </rPh>
    <rPh sb="29" eb="30">
      <t>ナヤ</t>
    </rPh>
    <rPh sb="31" eb="33">
      <t>ヒヨウ</t>
    </rPh>
    <rPh sb="34" eb="35">
      <t>フク</t>
    </rPh>
    <phoneticPr fontId="1"/>
  </si>
  <si>
    <t>年間の借入返済相当額。（折返し調達を前提として、返済は継続されるものとして計算）</t>
    <rPh sb="0" eb="2">
      <t>ネンカン</t>
    </rPh>
    <rPh sb="3" eb="5">
      <t>カリイレ</t>
    </rPh>
    <rPh sb="5" eb="7">
      <t>ヘンサイ</t>
    </rPh>
    <rPh sb="7" eb="9">
      <t>ソウトウ</t>
    </rPh>
    <rPh sb="9" eb="10">
      <t>ガク</t>
    </rPh>
    <rPh sb="12" eb="14">
      <t>オリカエ</t>
    </rPh>
    <rPh sb="15" eb="17">
      <t>チョウタツ</t>
    </rPh>
    <rPh sb="18" eb="20">
      <t>ゼンテイ</t>
    </rPh>
    <rPh sb="24" eb="26">
      <t>ヘンサイ</t>
    </rPh>
    <rPh sb="27" eb="29">
      <t>ケイゾク</t>
    </rPh>
    <rPh sb="37" eb="39">
      <t>ケイサン</t>
    </rPh>
    <phoneticPr fontId="1"/>
  </si>
  <si>
    <t>土地、事業にかからない収益建物や保有目的有価証券等。（自動計算）</t>
    <rPh sb="0" eb="2">
      <t>トチ</t>
    </rPh>
    <rPh sb="3" eb="5">
      <t>ジギョウ</t>
    </rPh>
    <rPh sb="11" eb="13">
      <t>シュウエキ</t>
    </rPh>
    <rPh sb="13" eb="15">
      <t>タテモノ</t>
    </rPh>
    <rPh sb="16" eb="18">
      <t>ホユウ</t>
    </rPh>
    <rPh sb="18" eb="20">
      <t>モクテキ</t>
    </rPh>
    <rPh sb="20" eb="24">
      <t>ユウカショウケン</t>
    </rPh>
    <rPh sb="24" eb="25">
      <t>トウ</t>
    </rPh>
    <rPh sb="27" eb="29">
      <t>ジドウ</t>
    </rPh>
    <rPh sb="29" eb="31">
      <t>ケイサン</t>
    </rPh>
    <phoneticPr fontId="1"/>
  </si>
  <si>
    <t>未払金や未払消費税等。（自動計算）</t>
    <rPh sb="0" eb="3">
      <t>ミバライキン</t>
    </rPh>
    <rPh sb="4" eb="6">
      <t>ミバラ</t>
    </rPh>
    <rPh sb="6" eb="9">
      <t>ショウヒゼイ</t>
    </rPh>
    <rPh sb="9" eb="10">
      <t>トウ</t>
    </rPh>
    <rPh sb="12" eb="14">
      <t>ジドウ</t>
    </rPh>
    <rPh sb="14" eb="16">
      <t>ケイサン</t>
    </rPh>
    <phoneticPr fontId="1"/>
  </si>
  <si>
    <t>キャッシュアウト見込金額。事業投資や借入繰上返済、役員退職金等の大口支出を記載。</t>
    <rPh sb="8" eb="10">
      <t>ミコミ</t>
    </rPh>
    <rPh sb="10" eb="12">
      <t>キンガク</t>
    </rPh>
    <rPh sb="13" eb="15">
      <t>ジギョウ</t>
    </rPh>
    <rPh sb="15" eb="17">
      <t>トウシ</t>
    </rPh>
    <rPh sb="18" eb="20">
      <t>カリイレ</t>
    </rPh>
    <rPh sb="20" eb="22">
      <t>クリア</t>
    </rPh>
    <rPh sb="22" eb="24">
      <t>ヘンサイ</t>
    </rPh>
    <rPh sb="25" eb="27">
      <t>ヤクイン</t>
    </rPh>
    <rPh sb="27" eb="30">
      <t>タイショクキン</t>
    </rPh>
    <rPh sb="30" eb="31">
      <t>トウ</t>
    </rPh>
    <rPh sb="32" eb="34">
      <t>オオグチ</t>
    </rPh>
    <rPh sb="34" eb="36">
      <t>シシュツ</t>
    </rPh>
    <rPh sb="37" eb="39">
      <t>キサイ</t>
    </rPh>
    <phoneticPr fontId="1"/>
  </si>
  <si>
    <t>キャッシュイン見込金額。確度の高い事業回収や資金調達を記載。</t>
    <rPh sb="7" eb="9">
      <t>ミコミ</t>
    </rPh>
    <rPh sb="9" eb="11">
      <t>キンガク</t>
    </rPh>
    <rPh sb="12" eb="14">
      <t>カクド</t>
    </rPh>
    <rPh sb="15" eb="16">
      <t>タカ</t>
    </rPh>
    <rPh sb="17" eb="19">
      <t>ジギョウ</t>
    </rPh>
    <rPh sb="19" eb="21">
      <t>カイシュウ</t>
    </rPh>
    <rPh sb="22" eb="24">
      <t>シキン</t>
    </rPh>
    <rPh sb="24" eb="26">
      <t>チョウタツ</t>
    </rPh>
    <rPh sb="27" eb="29">
      <t>キサイ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</si>
</sst>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游ゴシック"/>
      <family val="2"/>
      <scheme val="minor"/>
    </font>
    <font>
      <sz val="6"/>
      <name val="游ゴシック"/>
      <family val="3"/>
      <charset val="128"/>
      <scheme val="minor"/>
    </font>
    <font>
      <b/>
      <sz val="11"/>
      <color theme="0"/>
      <name val="游ゴシック"/>
      <family val="3"/>
      <charset val="128"/>
      <scheme val="minor"/>
    </font>
    <font>
      <b/>
      <sz val="12"/>
      <color theme="1"/>
      <name val="游ゴシック"/>
      <family val="3"/>
      <charset val="128"/>
      <scheme val="minor"/>
    </font>
    <font>
      <sz val="11"/>
      <color theme="1"/>
      <name val="游ゴシック"/>
      <family val="2"/>
      <scheme val="minor"/>
    </font>
    <font>
      <sz val="11"/>
      <name val="游ゴシック"/>
      <family val="2"/>
      <scheme val="minor"/>
    </font>
    <font>
      <sz val="11"/>
      <color rgb="FF339966"/>
      <name val="游ゴシック"/>
      <family val="3"/>
      <charset val="128"/>
      <scheme val="minor"/>
    </font>
    <font>
      <sz val="11"/>
      <color theme="1"/>
      <name val="游ゴシック"/>
      <family val="3"/>
      <charset val="128"/>
      <scheme val="minor"/>
    </font>
    <font>
      <b/>
      <sz val="11"/>
      <color rgb="FF339966"/>
      <name val="游ゴシック"/>
      <family val="3"/>
      <charset val="128"/>
      <scheme val="minor"/>
    </font>
  </fonts>
  <fills count="7">
    <fill>
      <patternFill patternType="none"/>
    </fill>
    <fill>
      <patternFill patternType="gray125"/>
    </fill>
    <fill>
      <patternFill patternType="solid">
        <fgColor rgb="FF339966"/>
        <bgColor indexed="64"/>
      </patternFill>
    </fill>
    <fill>
      <patternFill patternType="solid">
        <fgColor theme="9" tint="0.79998168889431442"/>
        <bgColor indexed="64"/>
      </patternFill>
    </fill>
    <fill>
      <patternFill patternType="solid">
        <fgColor rgb="FFECF5E7"/>
        <bgColor indexed="64"/>
      </patternFill>
    </fill>
    <fill>
      <patternFill patternType="solid">
        <fgColor rgb="FFE2EFDA"/>
        <bgColor indexed="64"/>
      </patternFill>
    </fill>
    <fill>
      <patternFill patternType="solid">
        <fgColor theme="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hair">
        <color indexed="64"/>
      </top>
      <bottom/>
      <diagonal/>
    </border>
    <border>
      <left/>
      <right style="hair">
        <color indexed="64"/>
      </right>
      <top style="hair">
        <color indexed="64"/>
      </top>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bottom/>
      <diagonal/>
    </border>
    <border>
      <left style="hair">
        <color indexed="64"/>
      </left>
      <right/>
      <top/>
      <bottom/>
      <diagonal/>
    </border>
    <border>
      <left/>
      <right style="hair">
        <color indexed="64"/>
      </right>
      <top/>
      <bottom/>
      <diagonal/>
    </border>
    <border>
      <left style="hair">
        <color indexed="64"/>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style="hair">
        <color indexed="64"/>
      </right>
      <top style="hair">
        <color indexed="64"/>
      </top>
      <bottom/>
      <diagonal/>
    </border>
  </borders>
  <cellStyleXfs count="2">
    <xf numFmtId="0" fontId="0" fillId="0" borderId="0"/>
    <xf numFmtId="38" fontId="4" fillId="0" borderId="0" applyFont="0" applyFill="0" applyBorder="0" applyAlignment="0" applyProtection="0">
      <alignment vertical="center"/>
    </xf>
  </cellStyleXfs>
  <cellXfs count="99">
    <xf numFmtId="0" fontId="0" fillId="0" borderId="0" xfId="0"/>
    <xf numFmtId="0" fontId="0" fillId="0" borderId="0" xfId="0" applyAlignment="1">
      <alignment horizontal="center"/>
    </xf>
    <xf numFmtId="0" fontId="0" fillId="0" borderId="0" xfId="0" applyBorder="1"/>
    <xf numFmtId="0" fontId="0" fillId="0" borderId="2" xfId="0" applyBorder="1"/>
    <xf numFmtId="0" fontId="0" fillId="0" borderId="0" xfId="0" applyFill="1" applyBorder="1"/>
    <xf numFmtId="0" fontId="0" fillId="2" borderId="0" xfId="0" applyFill="1"/>
    <xf numFmtId="0" fontId="0" fillId="2" borderId="0" xfId="0" applyFill="1" applyBorder="1"/>
    <xf numFmtId="0" fontId="0" fillId="0" borderId="0" xfId="0" applyFill="1"/>
    <xf numFmtId="0" fontId="0" fillId="3" borderId="0" xfId="0" applyFill="1"/>
    <xf numFmtId="0" fontId="0" fillId="3" borderId="0" xfId="0" applyFill="1" applyAlignment="1">
      <alignment horizontal="center"/>
    </xf>
    <xf numFmtId="0" fontId="0" fillId="2" borderId="0" xfId="0" applyFill="1" applyAlignment="1">
      <alignment horizontal="center"/>
    </xf>
    <xf numFmtId="0" fontId="0" fillId="0" borderId="13" xfId="0" applyBorder="1" applyAlignment="1">
      <alignment horizontal="center"/>
    </xf>
    <xf numFmtId="38" fontId="0" fillId="0" borderId="0" xfId="1" applyFont="1" applyAlignment="1"/>
    <xf numFmtId="38" fontId="0" fillId="2" borderId="0" xfId="1" applyFont="1" applyFill="1" applyAlignment="1"/>
    <xf numFmtId="38" fontId="0" fillId="0" borderId="0" xfId="1" applyFont="1" applyFill="1" applyAlignment="1"/>
    <xf numFmtId="38" fontId="0" fillId="0" borderId="0" xfId="1" applyFont="1" applyAlignment="1">
      <alignment horizontal="right"/>
    </xf>
    <xf numFmtId="0" fontId="0" fillId="3" borderId="0" xfId="0" applyFill="1" applyAlignment="1">
      <alignment horizontal="left"/>
    </xf>
    <xf numFmtId="38" fontId="0" fillId="3" borderId="0" xfId="1" applyFont="1" applyFill="1" applyAlignment="1"/>
    <xf numFmtId="0" fontId="0" fillId="3" borderId="0" xfId="0" applyFill="1" applyAlignment="1"/>
    <xf numFmtId="0" fontId="2" fillId="2" borderId="0" xfId="0" applyFont="1" applyFill="1" applyAlignment="1">
      <alignment horizontal="left"/>
    </xf>
    <xf numFmtId="38" fontId="2" fillId="2" borderId="0" xfId="1" applyFont="1" applyFill="1" applyAlignment="1"/>
    <xf numFmtId="0" fontId="2" fillId="2" borderId="0" xfId="0" applyFont="1" applyFill="1"/>
    <xf numFmtId="0" fontId="2" fillId="2" borderId="0" xfId="0" applyFont="1" applyFill="1" applyAlignment="1">
      <alignment horizontal="center"/>
    </xf>
    <xf numFmtId="38" fontId="0" fillId="0" borderId="0" xfId="1" applyFont="1" applyBorder="1" applyAlignment="1"/>
    <xf numFmtId="38" fontId="2" fillId="2" borderId="4" xfId="1" applyFont="1" applyFill="1" applyBorder="1" applyAlignment="1">
      <alignment vertical="center"/>
    </xf>
    <xf numFmtId="38" fontId="0" fillId="0" borderId="4" xfId="1" applyFont="1" applyBorder="1" applyAlignment="1">
      <alignment vertical="center"/>
    </xf>
    <xf numFmtId="2" fontId="0" fillId="0" borderId="4" xfId="0" applyNumberFormat="1" applyBorder="1" applyAlignment="1">
      <alignment vertical="center"/>
    </xf>
    <xf numFmtId="2" fontId="0" fillId="0" borderId="14" xfId="0" applyNumberFormat="1" applyBorder="1" applyAlignment="1">
      <alignment vertical="center"/>
    </xf>
    <xf numFmtId="38" fontId="0" fillId="0" borderId="0" xfId="0" applyNumberFormat="1"/>
    <xf numFmtId="1" fontId="0" fillId="0" borderId="0" xfId="0" applyNumberFormat="1"/>
    <xf numFmtId="0" fontId="0" fillId="5" borderId="0" xfId="0" applyFill="1"/>
    <xf numFmtId="0" fontId="0" fillId="5" borderId="0" xfId="0" applyFill="1" applyAlignment="1">
      <alignment horizontal="center"/>
    </xf>
    <xf numFmtId="0" fontId="0" fillId="5" borderId="0" xfId="0" applyFill="1" applyBorder="1" applyAlignment="1">
      <alignment horizontal="left"/>
    </xf>
    <xf numFmtId="38" fontId="0" fillId="0" borderId="0" xfId="1" applyFont="1" applyAlignment="1">
      <alignment horizontal="center"/>
    </xf>
    <xf numFmtId="0" fontId="0" fillId="6" borderId="0" xfId="0" applyFill="1" applyAlignment="1"/>
    <xf numFmtId="0" fontId="5" fillId="6" borderId="0" xfId="0" applyFont="1" applyFill="1" applyAlignment="1"/>
    <xf numFmtId="0" fontId="5" fillId="6" borderId="0" xfId="0" applyFont="1" applyFill="1"/>
    <xf numFmtId="0" fontId="0" fillId="5" borderId="28" xfId="0" applyFill="1" applyBorder="1"/>
    <xf numFmtId="0" fontId="0" fillId="5" borderId="29" xfId="0" applyFill="1" applyBorder="1"/>
    <xf numFmtId="0" fontId="0" fillId="5" borderId="30" xfId="0" applyFill="1" applyBorder="1" applyAlignment="1">
      <alignment horizontal="right"/>
    </xf>
    <xf numFmtId="38" fontId="0" fillId="0" borderId="26" xfId="1" applyNumberFormat="1" applyFont="1" applyBorder="1" applyAlignment="1"/>
    <xf numFmtId="38" fontId="0" fillId="0" borderId="23" xfId="1" applyNumberFormat="1" applyFont="1" applyBorder="1" applyAlignment="1"/>
    <xf numFmtId="38" fontId="0" fillId="0" borderId="24" xfId="1" applyNumberFormat="1" applyFont="1" applyBorder="1" applyAlignment="1"/>
    <xf numFmtId="38" fontId="0" fillId="0" borderId="17" xfId="1" applyNumberFormat="1" applyFont="1" applyBorder="1" applyAlignment="1"/>
    <xf numFmtId="38" fontId="0" fillId="0" borderId="19" xfId="1" applyNumberFormat="1" applyFont="1" applyBorder="1" applyAlignment="1"/>
    <xf numFmtId="38" fontId="0" fillId="0" borderId="27" xfId="1" applyNumberFormat="1" applyFont="1" applyBorder="1" applyAlignment="1"/>
    <xf numFmtId="38" fontId="0" fillId="0" borderId="20" xfId="1" applyNumberFormat="1" applyFont="1" applyBorder="1" applyAlignment="1"/>
    <xf numFmtId="38" fontId="0" fillId="0" borderId="21" xfId="1" applyNumberFormat="1" applyFont="1" applyBorder="1" applyAlignment="1"/>
    <xf numFmtId="38" fontId="0" fillId="0" borderId="32" xfId="1" applyNumberFormat="1" applyFont="1" applyBorder="1" applyAlignment="1"/>
    <xf numFmtId="0" fontId="0" fillId="0" borderId="33" xfId="0" applyBorder="1"/>
    <xf numFmtId="0" fontId="0" fillId="0" borderId="0" xfId="0" applyBorder="1" applyAlignment="1">
      <alignment horizontal="center"/>
    </xf>
    <xf numFmtId="0" fontId="0" fillId="5" borderId="35" xfId="0" applyFill="1" applyBorder="1"/>
    <xf numFmtId="38" fontId="0" fillId="0" borderId="31" xfId="1" applyNumberFormat="1" applyFont="1" applyBorder="1" applyAlignment="1"/>
    <xf numFmtId="38" fontId="0" fillId="0" borderId="39" xfId="1" applyNumberFormat="1" applyFont="1" applyBorder="1" applyAlignment="1"/>
    <xf numFmtId="0" fontId="2" fillId="2" borderId="4" xfId="0" applyFont="1" applyFill="1" applyBorder="1" applyAlignment="1">
      <alignment horizontal="right"/>
    </xf>
    <xf numFmtId="38" fontId="2" fillId="2" borderId="34" xfId="1" applyNumberFormat="1" applyFont="1" applyFill="1" applyBorder="1" applyAlignment="1"/>
    <xf numFmtId="38" fontId="2" fillId="2" borderId="4" xfId="1" applyNumberFormat="1" applyFont="1" applyFill="1" applyBorder="1" applyAlignment="1"/>
    <xf numFmtId="38" fontId="2" fillId="2" borderId="40" xfId="1" applyNumberFormat="1" applyFont="1" applyFill="1" applyBorder="1" applyAlignment="1"/>
    <xf numFmtId="0" fontId="0" fillId="5" borderId="4" xfId="0" applyFill="1" applyBorder="1" applyAlignment="1">
      <alignment horizontal="center" vertical="center"/>
    </xf>
    <xf numFmtId="0" fontId="0" fillId="5" borderId="25" xfId="0" applyFill="1" applyBorder="1" applyAlignment="1">
      <alignment horizontal="center" vertical="center"/>
    </xf>
    <xf numFmtId="0" fontId="0" fillId="5" borderId="34" xfId="0" applyFill="1" applyBorder="1" applyAlignment="1">
      <alignment horizontal="center" vertical="center"/>
    </xf>
    <xf numFmtId="0" fontId="5" fillId="5" borderId="0" xfId="0" applyFont="1" applyFill="1" applyAlignment="1"/>
    <xf numFmtId="38" fontId="0" fillId="0" borderId="18" xfId="1" applyNumberFormat="1" applyFont="1" applyBorder="1" applyAlignment="1"/>
    <xf numFmtId="0" fontId="7" fillId="0" borderId="0" xfId="0" applyFont="1" applyAlignment="1">
      <alignment horizontal="left"/>
    </xf>
    <xf numFmtId="0" fontId="8" fillId="2" borderId="0" xfId="0" applyFont="1" applyFill="1"/>
    <xf numFmtId="0" fontId="6" fillId="2" borderId="0" xfId="0" applyFont="1" applyFill="1"/>
    <xf numFmtId="0" fontId="0" fillId="0" borderId="0" xfId="0" applyFill="1" applyBorder="1" applyAlignment="1">
      <alignment horizontal="left" vertical="center"/>
    </xf>
    <xf numFmtId="0" fontId="0" fillId="5" borderId="0" xfId="0" applyFill="1" applyBorder="1" applyAlignment="1">
      <alignment horizontal="left" vertical="center"/>
    </xf>
    <xf numFmtId="38" fontId="0" fillId="0" borderId="13" xfId="1" applyFont="1" applyBorder="1" applyAlignment="1" applyProtection="1">
      <protection locked="0"/>
    </xf>
    <xf numFmtId="0" fontId="0" fillId="0" borderId="13" xfId="0" applyBorder="1" applyAlignment="1" applyProtection="1">
      <alignment horizontal="right"/>
      <protection locked="0"/>
    </xf>
    <xf numFmtId="1" fontId="0" fillId="0" borderId="13" xfId="0" applyNumberFormat="1" applyBorder="1" applyAlignment="1" applyProtection="1">
      <alignment vertical="center"/>
      <protection locked="0"/>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3" xfId="0" applyFont="1" applyFill="1" applyBorder="1" applyAlignment="1">
      <alignment horizontal="center"/>
    </xf>
    <xf numFmtId="0" fontId="3" fillId="4" borderId="5" xfId="0" applyFont="1" applyFill="1" applyBorder="1" applyAlignment="1">
      <alignment horizontal="center" vertical="center"/>
    </xf>
    <xf numFmtId="0" fontId="3" fillId="4" borderId="6"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0" xfId="0" applyFont="1" applyFill="1" applyBorder="1" applyAlignment="1">
      <alignment horizontal="center" vertical="center"/>
    </xf>
    <xf numFmtId="0" fontId="3" fillId="4" borderId="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0" fillId="0" borderId="15" xfId="0" applyBorder="1" applyAlignment="1">
      <alignment horizontal="center"/>
    </xf>
    <xf numFmtId="0" fontId="0" fillId="0" borderId="16" xfId="0" applyBorder="1" applyAlignment="1">
      <alignment horizontal="center"/>
    </xf>
    <xf numFmtId="0" fontId="3" fillId="4" borderId="5"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12" xfId="0" applyFont="1" applyFill="1" applyBorder="1" applyAlignment="1">
      <alignment horizontal="center" vertical="center" wrapText="1"/>
    </xf>
    <xf numFmtId="38" fontId="0" fillId="0" borderId="36" xfId="1" applyNumberFormat="1" applyFont="1" applyBorder="1" applyAlignment="1">
      <alignment horizontal="center"/>
    </xf>
    <xf numFmtId="38" fontId="0" fillId="0" borderId="37" xfId="1" applyNumberFormat="1" applyFont="1" applyBorder="1" applyAlignment="1">
      <alignment horizontal="center"/>
    </xf>
    <xf numFmtId="38" fontId="0" fillId="0" borderId="38" xfId="1" applyNumberFormat="1" applyFont="1" applyBorder="1" applyAlignment="1">
      <alignment horizontal="center"/>
    </xf>
    <xf numFmtId="38" fontId="0" fillId="0" borderId="41" xfId="1" applyNumberFormat="1" applyFont="1" applyBorder="1" applyAlignment="1">
      <alignment horizontal="center"/>
    </xf>
    <xf numFmtId="38" fontId="0" fillId="0" borderId="22" xfId="1" applyNumberFormat="1" applyFont="1"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colors>
    <mruColors>
      <color rgb="FFE2EFDA"/>
      <color rgb="FF339966"/>
      <color rgb="FFFF9900"/>
      <color rgb="FF006600"/>
      <color rgb="FFFF0909"/>
      <color rgb="FFFFC50D"/>
      <color rgb="FFFFD13F"/>
      <color rgb="FFFFDF85"/>
      <color rgb="FF909090"/>
      <color rgb="FF58585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6.1806726547852041E-2"/>
          <c:w val="0.96164632615495915"/>
          <c:h val="0.88668729871685736"/>
        </c:manualLayout>
      </c:layout>
      <c:barChart>
        <c:barDir val="col"/>
        <c:grouping val="percentStacked"/>
        <c:varyColors val="0"/>
        <c:ser>
          <c:idx val="0"/>
          <c:order val="0"/>
          <c:tx>
            <c:strRef>
              <c:f>計算式!$B$6</c:f>
              <c:strCache>
                <c:ptCount val="1"/>
                <c:pt idx="0">
                  <c:v>短期運用余資</c:v>
                </c:pt>
              </c:strCache>
            </c:strRef>
          </c:tx>
          <c:spPr>
            <a:solidFill>
              <a:srgbClr val="339966">
                <a:alpha val="90000"/>
              </a:srgbClr>
            </a:solidFill>
            <a:ln>
              <a:noFill/>
            </a:ln>
            <a:effectLst>
              <a:outerShdw blurRad="63500" sx="102000" sy="102000" algn="ctr" rotWithShape="0">
                <a:srgbClr val="FF9900">
                  <a:alpha val="40000"/>
                </a:srgbClr>
              </a:outerShdw>
              <a:softEdge rad="31750"/>
            </a:effectLst>
            <a:scene3d>
              <a:camera prst="orthographicFront"/>
              <a:lightRig rig="sunset" dir="t"/>
            </a:scene3d>
          </c:spPr>
          <c:invertIfNegative val="0"/>
          <c:dPt>
            <c:idx val="0"/>
            <c:invertIfNegative val="0"/>
            <c:bubble3D val="0"/>
            <c:spPr>
              <a:solidFill>
                <a:srgbClr val="339966">
                  <a:alpha val="90000"/>
                </a:srgbClr>
              </a:solidFill>
              <a:ln>
                <a:noFill/>
              </a:ln>
              <a:effectLst>
                <a:outerShdw blurRad="63500" sx="102000" sy="102000" algn="ctr" rotWithShape="0">
                  <a:srgbClr val="FF9900">
                    <a:alpha val="40000"/>
                  </a:srgbClr>
                </a:outerShdw>
                <a:softEdge rad="31750"/>
              </a:effectLst>
              <a:scene3d>
                <a:camera prst="orthographicFront"/>
                <a:lightRig rig="sunset" dir="t"/>
              </a:scene3d>
            </c:spPr>
            <c:extLst>
              <c:ext xmlns:c16="http://schemas.microsoft.com/office/drawing/2014/chart" uri="{C3380CC4-5D6E-409C-BE32-E72D297353CC}">
                <c16:uniqueId val="{00000000-2C6D-462C-A1E5-B1D08C09DFAB}"/>
              </c:ext>
            </c:extLst>
          </c:dPt>
          <c:dLbls>
            <c:dLbl>
              <c:idx val="0"/>
              <c:layout/>
              <c:tx>
                <c:rich>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fld id="{C303DC39-8D03-4814-9F96-F3203F989419}" type="SERIESNAME">
                      <a:rPr lang="ja-JP" altLang="en-US" sz="900" b="1">
                        <a:solidFill>
                          <a:schemeClr val="bg1"/>
                        </a:solidFill>
                      </a:rPr>
                      <a:pPr>
                        <a:defRPr>
                          <a:solidFill>
                            <a:schemeClr val="bg1"/>
                          </a:solidFill>
                        </a:defRPr>
                      </a:pPr>
                      <a:t>[系列名]</a:t>
                    </a:fld>
                    <a:r>
                      <a:rPr lang="ja-JP" altLang="en-US" sz="900" b="1" baseline="0">
                        <a:solidFill>
                          <a:schemeClr val="bg1"/>
                        </a:solidFill>
                      </a:rPr>
                      <a:t> 　</a:t>
                    </a:r>
                    <a:fld id="{52AB884E-2505-4384-9677-38A52DF5DF8A}" type="VALUE">
                      <a:rPr lang="en-US" altLang="ja-JP" sz="900" b="1" baseline="0">
                        <a:solidFill>
                          <a:schemeClr val="bg1"/>
                        </a:solidFill>
                      </a:rPr>
                      <a:pPr>
                        <a:defRPr>
                          <a:solidFill>
                            <a:schemeClr val="bg1"/>
                          </a:solidFill>
                        </a:defRPr>
                      </a:pPr>
                      <a:t>[値]</a:t>
                    </a:fld>
                    <a:r>
                      <a:rPr lang="en-US" altLang="ja-JP" sz="900" b="1" baseline="0">
                        <a:solidFill>
                          <a:schemeClr val="bg1"/>
                        </a:solidFill>
                      </a:rPr>
                      <a:t> </a:t>
                    </a:r>
                  </a:p>
                </c:rich>
              </c:tx>
              <c:numFmt formatCode="#,##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3934950204874366"/>
                      <c:h val="0.12853135526084272"/>
                    </c:manualLayout>
                  </c15:layout>
                  <c15:dlblFieldTable/>
                  <c15:showDataLabelsRange val="0"/>
                </c:ext>
                <c:ext xmlns:c16="http://schemas.microsoft.com/office/drawing/2014/chart" uri="{C3380CC4-5D6E-409C-BE32-E72D297353CC}">
                  <c16:uniqueId val="{00000000-2C6D-462C-A1E5-B1D08C09DF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計算式!$C$6</c:f>
              <c:numCache>
                <c:formatCode>#,##0_);[Red]\(#,##0\)</c:formatCode>
                <c:ptCount val="1"/>
                <c:pt idx="0">
                  <c:v>708.94736842105249</c:v>
                </c:pt>
              </c:numCache>
            </c:numRef>
          </c:val>
          <c:extLst>
            <c:ext xmlns:c16="http://schemas.microsoft.com/office/drawing/2014/chart" uri="{C3380CC4-5D6E-409C-BE32-E72D297353CC}">
              <c16:uniqueId val="{00000001-2C6D-462C-A1E5-B1D08C09DFAB}"/>
            </c:ext>
          </c:extLst>
        </c:ser>
        <c:ser>
          <c:idx val="3"/>
          <c:order val="1"/>
          <c:tx>
            <c:strRef>
              <c:f>計算式!$B$9</c:f>
              <c:strCache>
                <c:ptCount val="1"/>
                <c:pt idx="0">
                  <c:v>固定費確保</c:v>
                </c:pt>
              </c:strCache>
            </c:strRef>
          </c:tx>
          <c:spPr>
            <a:solidFill>
              <a:schemeClr val="accent4"/>
            </a:solidFill>
            <a:ln>
              <a:noFill/>
            </a:ln>
            <a:effectLst>
              <a:softEdge rad="12700"/>
            </a:effectLst>
          </c:spPr>
          <c:invertIfNegative val="0"/>
          <c:dPt>
            <c:idx val="0"/>
            <c:invertIfNegative val="0"/>
            <c:bubble3D val="0"/>
            <c:spPr>
              <a:solidFill>
                <a:schemeClr val="accent4">
                  <a:lumMod val="75000"/>
                </a:schemeClr>
              </a:solidFill>
              <a:ln>
                <a:noFill/>
              </a:ln>
              <a:effectLst>
                <a:softEdge rad="12700"/>
              </a:effectLst>
            </c:spPr>
            <c:extLst>
              <c:ext xmlns:c16="http://schemas.microsoft.com/office/drawing/2014/chart" uri="{C3380CC4-5D6E-409C-BE32-E72D297353CC}">
                <c16:uniqueId val="{00000003-2C6D-462C-A1E5-B1D08C09DFAB}"/>
              </c:ext>
            </c:extLst>
          </c:dPt>
          <c:dLbls>
            <c:dLbl>
              <c:idx val="0"/>
              <c:layout/>
              <c:tx>
                <c:rich>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fld id="{1CDD3DF7-8F9A-4549-B25B-36F7838B6F1F}" type="SERIESNAME">
                      <a:rPr lang="ja-JP" altLang="en-US" sz="900" b="1"/>
                      <a:pPr>
                        <a:defRPr>
                          <a:solidFill>
                            <a:schemeClr val="bg1"/>
                          </a:solidFill>
                        </a:defRPr>
                      </a:pPr>
                      <a:t>[系列名]</a:t>
                    </a:fld>
                    <a:r>
                      <a:rPr lang="ja-JP" altLang="en-US" sz="900" b="1" baseline="0"/>
                      <a:t> 　</a:t>
                    </a:r>
                    <a:fld id="{A926D227-E61D-46C8-91EA-F27A22934583}" type="VALUE">
                      <a:rPr lang="en-US" altLang="ja-JP" sz="900" b="1" baseline="0"/>
                      <a:pPr>
                        <a:defRPr>
                          <a:solidFill>
                            <a:schemeClr val="bg1"/>
                          </a:solidFill>
                        </a:defRPr>
                      </a:pPr>
                      <a:t>[値]</a:t>
                    </a:fld>
                    <a:r>
                      <a:rPr lang="en-US" altLang="ja-JP" sz="900" b="1" baseline="0"/>
                      <a:t> </a:t>
                    </a:r>
                  </a:p>
                </c:rich>
              </c:tx>
              <c:numFmt formatCode="#,##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47710649515111347"/>
                      <c:h val="6.3969511397352088E-2"/>
                    </c:manualLayout>
                  </c15:layout>
                  <c15:dlblFieldTable/>
                  <c15:showDataLabelsRange val="0"/>
                </c:ext>
                <c:ext xmlns:c16="http://schemas.microsoft.com/office/drawing/2014/chart" uri="{C3380CC4-5D6E-409C-BE32-E72D297353CC}">
                  <c16:uniqueId val="{00000003-2C6D-462C-A1E5-B1D08C09DF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計算式!$C$9</c:f>
              <c:numCache>
                <c:formatCode>0</c:formatCode>
                <c:ptCount val="1"/>
                <c:pt idx="0">
                  <c:v>250</c:v>
                </c:pt>
              </c:numCache>
            </c:numRef>
          </c:val>
          <c:extLst>
            <c:ext xmlns:c16="http://schemas.microsoft.com/office/drawing/2014/chart" uri="{C3380CC4-5D6E-409C-BE32-E72D297353CC}">
              <c16:uniqueId val="{00000004-2C6D-462C-A1E5-B1D08C09DFAB}"/>
            </c:ext>
          </c:extLst>
        </c:ser>
        <c:ser>
          <c:idx val="4"/>
          <c:order val="2"/>
          <c:tx>
            <c:strRef>
              <c:f>計算式!$B$10</c:f>
              <c:strCache>
                <c:ptCount val="1"/>
                <c:pt idx="0">
                  <c:v>設備再投資</c:v>
                </c:pt>
              </c:strCache>
            </c:strRef>
          </c:tx>
          <c:spPr>
            <a:solidFill>
              <a:srgbClr val="FF0909"/>
            </a:solidFill>
            <a:ln>
              <a:noFill/>
            </a:ln>
            <a:effectLst>
              <a:softEdge rad="12700"/>
            </a:effectLst>
          </c:spPr>
          <c:invertIfNegative val="0"/>
          <c:dLbls>
            <c:dLbl>
              <c:idx val="0"/>
              <c:layout/>
              <c:tx>
                <c:rich>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fld id="{60B25A9D-C8B7-4F47-850B-04A5ACEE5BA8}" type="SERIESNAME">
                      <a:rPr lang="ja-JP" altLang="en-US" sz="900" b="1"/>
                      <a:pPr>
                        <a:defRPr>
                          <a:solidFill>
                            <a:schemeClr val="bg1"/>
                          </a:solidFill>
                        </a:defRPr>
                      </a:pPr>
                      <a:t>[系列名]</a:t>
                    </a:fld>
                    <a:r>
                      <a:rPr lang="ja-JP" altLang="en-US" sz="900" b="1" baseline="0"/>
                      <a:t> 　</a:t>
                    </a:r>
                    <a:fld id="{749B05D9-915A-4CCF-9478-17221D437110}" type="VALUE">
                      <a:rPr lang="en-US" altLang="ja-JP" sz="900" b="1" baseline="0"/>
                      <a:pPr>
                        <a:defRPr>
                          <a:solidFill>
                            <a:schemeClr val="bg1"/>
                          </a:solidFill>
                        </a:defRPr>
                      </a:pPr>
                      <a:t>[値]</a:t>
                    </a:fld>
                    <a:r>
                      <a:rPr lang="en-US" altLang="ja-JP" sz="900" b="1" baseline="0"/>
                      <a:t> </a:t>
                    </a:r>
                  </a:p>
                </c:rich>
              </c:tx>
              <c:numFmt formatCode="#,##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45060048397470498"/>
                      <c:h val="5.6892644160360585E-2"/>
                    </c:manualLayout>
                  </c15:layout>
                  <c15:dlblFieldTable/>
                  <c15:showDataLabelsRange val="0"/>
                </c:ext>
                <c:ext xmlns:c16="http://schemas.microsoft.com/office/drawing/2014/chart" uri="{C3380CC4-5D6E-409C-BE32-E72D297353CC}">
                  <c16:uniqueId val="{00000005-2C6D-462C-A1E5-B1D08C09DF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1"/>
            <c:showPercent val="0"/>
            <c:showBubbleSize val="0"/>
            <c:separator> </c:separator>
            <c:showLeaderLines val="0"/>
            <c:extLst>
              <c:ext xmlns:c15="http://schemas.microsoft.com/office/drawing/2012/chart" uri="{CE6537A1-D6FC-4f65-9D91-7224C49458BB}">
                <c15:showLeaderLines val="0"/>
              </c:ext>
            </c:extLst>
          </c:dLbls>
          <c:val>
            <c:numRef>
              <c:f>計算式!$C$10</c:f>
              <c:numCache>
                <c:formatCode>0</c:formatCode>
                <c:ptCount val="1"/>
                <c:pt idx="0">
                  <c:v>120</c:v>
                </c:pt>
              </c:numCache>
            </c:numRef>
          </c:val>
          <c:extLst>
            <c:ext xmlns:c16="http://schemas.microsoft.com/office/drawing/2014/chart" uri="{C3380CC4-5D6E-409C-BE32-E72D297353CC}">
              <c16:uniqueId val="{00000006-2C6D-462C-A1E5-B1D08C09DFAB}"/>
            </c:ext>
          </c:extLst>
        </c:ser>
        <c:ser>
          <c:idx val="2"/>
          <c:order val="3"/>
          <c:tx>
            <c:strRef>
              <c:f>計算式!$B$8</c:f>
              <c:strCache>
                <c:ptCount val="1"/>
                <c:pt idx="0">
                  <c:v>運転資金</c:v>
                </c:pt>
              </c:strCache>
            </c:strRef>
          </c:tx>
          <c:spPr>
            <a:solidFill>
              <a:schemeClr val="accent3"/>
            </a:solidFill>
            <a:ln>
              <a:noFill/>
            </a:ln>
            <a:effectLst>
              <a:softEdge rad="12700"/>
            </a:effectLst>
          </c:spPr>
          <c:invertIfNegative val="0"/>
          <c:dPt>
            <c:idx val="0"/>
            <c:invertIfNegative val="0"/>
            <c:bubble3D val="0"/>
            <c:spPr>
              <a:solidFill>
                <a:srgbClr val="F2A068"/>
              </a:solidFill>
              <a:ln>
                <a:noFill/>
              </a:ln>
              <a:effectLst>
                <a:softEdge rad="12700"/>
              </a:effectLst>
            </c:spPr>
            <c:extLst>
              <c:ext xmlns:c16="http://schemas.microsoft.com/office/drawing/2014/chart" uri="{C3380CC4-5D6E-409C-BE32-E72D297353CC}">
                <c16:uniqueId val="{00000008-2C6D-462C-A1E5-B1D08C09DFAB}"/>
              </c:ext>
            </c:extLst>
          </c:dPt>
          <c:dLbls>
            <c:dLbl>
              <c:idx val="0"/>
              <c:layout/>
              <c:tx>
                <c:rich>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fld id="{E16C254B-1A53-4815-9687-EA6C8DB6A152}" type="SERIESNAME">
                      <a:rPr lang="ja-JP" altLang="en-US" sz="900" b="1">
                        <a:solidFill>
                          <a:schemeClr val="bg1"/>
                        </a:solidFill>
                      </a:rPr>
                      <a:pPr>
                        <a:defRPr>
                          <a:solidFill>
                            <a:schemeClr val="bg1"/>
                          </a:solidFill>
                        </a:defRPr>
                      </a:pPr>
                      <a:t>[系列名]</a:t>
                    </a:fld>
                    <a:r>
                      <a:rPr lang="ja-JP" altLang="en-US" sz="900" b="1" baseline="0">
                        <a:solidFill>
                          <a:schemeClr val="bg1"/>
                        </a:solidFill>
                      </a:rPr>
                      <a:t> 　</a:t>
                    </a:r>
                    <a:fld id="{05AAE334-DFD6-4EC4-AF4C-394C257B49F3}" type="VALUE">
                      <a:rPr lang="en-US" altLang="ja-JP" sz="900" b="1" baseline="0">
                        <a:solidFill>
                          <a:schemeClr val="bg1"/>
                        </a:solidFill>
                      </a:rPr>
                      <a:pPr>
                        <a:defRPr>
                          <a:solidFill>
                            <a:schemeClr val="bg1"/>
                          </a:solidFill>
                        </a:defRPr>
                      </a:pPr>
                      <a:t>[値]</a:t>
                    </a:fld>
                    <a:endParaRPr lang="ja-JP" altLang="en-US" sz="900" b="1" baseline="0">
                      <a:solidFill>
                        <a:schemeClr val="bg1"/>
                      </a:solidFill>
                    </a:endParaRPr>
                  </a:p>
                </c:rich>
              </c:tx>
              <c:numFmt formatCode="#,##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40885382711199098"/>
                      <c:h val="0.11585246960213721"/>
                    </c:manualLayout>
                  </c15:layout>
                  <c15:dlblFieldTable/>
                  <c15:showDataLabelsRange val="0"/>
                </c:ext>
                <c:ext xmlns:c16="http://schemas.microsoft.com/office/drawing/2014/chart" uri="{C3380CC4-5D6E-409C-BE32-E72D297353CC}">
                  <c16:uniqueId val="{00000008-2C6D-462C-A1E5-B1D08C09DF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計算式!$C$8</c:f>
              <c:numCache>
                <c:formatCode>#,##0_);[Red]\(#,##0\)</c:formatCode>
                <c:ptCount val="1"/>
                <c:pt idx="0">
                  <c:v>621.05263157894751</c:v>
                </c:pt>
              </c:numCache>
            </c:numRef>
          </c:val>
          <c:extLst>
            <c:ext xmlns:c16="http://schemas.microsoft.com/office/drawing/2014/chart" uri="{C3380CC4-5D6E-409C-BE32-E72D297353CC}">
              <c16:uniqueId val="{00000009-2C6D-462C-A1E5-B1D08C09DFAB}"/>
            </c:ext>
          </c:extLst>
        </c:ser>
        <c:ser>
          <c:idx val="1"/>
          <c:order val="4"/>
          <c:tx>
            <c:strRef>
              <c:f>計算式!$B$7</c:f>
              <c:strCache>
                <c:ptCount val="1"/>
                <c:pt idx="0">
                  <c:v>短期借入金</c:v>
                </c:pt>
              </c:strCache>
            </c:strRef>
          </c:tx>
          <c:spPr>
            <a:solidFill>
              <a:schemeClr val="bg1">
                <a:lumMod val="50000"/>
              </a:schemeClr>
            </a:solidFill>
            <a:ln>
              <a:noFill/>
            </a:ln>
            <a:effectLst>
              <a:softEdge rad="12700"/>
            </a:effectLst>
          </c:spPr>
          <c:invertIfNegative val="0"/>
          <c:dLbls>
            <c:dLbl>
              <c:idx val="0"/>
              <c:layout/>
              <c:tx>
                <c:rich>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fld id="{5B327BC9-E61E-4EA3-8682-59840BB9AA09}" type="SERIESNAME">
                      <a:rPr lang="ja-JP" altLang="en-US" sz="900" b="1">
                        <a:solidFill>
                          <a:schemeClr val="bg1"/>
                        </a:solidFill>
                      </a:rPr>
                      <a:pPr>
                        <a:defRPr>
                          <a:solidFill>
                            <a:schemeClr val="bg1"/>
                          </a:solidFill>
                        </a:defRPr>
                      </a:pPr>
                      <a:t>[系列名]</a:t>
                    </a:fld>
                    <a:r>
                      <a:rPr lang="ja-JP" altLang="en-US" sz="900" b="1" baseline="0">
                        <a:solidFill>
                          <a:schemeClr val="bg1"/>
                        </a:solidFill>
                      </a:rPr>
                      <a:t> 　</a:t>
                    </a:r>
                    <a:fld id="{CE70A036-A12D-427A-8D83-E257D7C24D58}" type="VALUE">
                      <a:rPr lang="en-US" altLang="ja-JP" sz="900" b="1" baseline="0">
                        <a:solidFill>
                          <a:schemeClr val="bg1"/>
                        </a:solidFill>
                      </a:rPr>
                      <a:pPr>
                        <a:defRPr>
                          <a:solidFill>
                            <a:schemeClr val="bg1"/>
                          </a:solidFill>
                        </a:defRPr>
                      </a:pPr>
                      <a:t>[値]</a:t>
                    </a:fld>
                    <a:r>
                      <a:rPr lang="en-US" altLang="ja-JP" sz="900" b="1" baseline="0">
                        <a:solidFill>
                          <a:schemeClr val="bg1"/>
                        </a:solidFill>
                      </a:rPr>
                      <a:t> </a:t>
                    </a:r>
                  </a:p>
                </c:rich>
              </c:tx>
              <c:numFmt formatCode="#,##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56367040879021679"/>
                      <c:h val="8.3692564815713605E-2"/>
                    </c:manualLayout>
                  </c15:layout>
                  <c15:dlblFieldTable/>
                  <c15:showDataLabelsRange val="0"/>
                </c:ext>
                <c:ext xmlns:c16="http://schemas.microsoft.com/office/drawing/2014/chart" uri="{C3380CC4-5D6E-409C-BE32-E72D297353CC}">
                  <c16:uniqueId val="{0000000A-2C6D-462C-A1E5-B1D08C09DFAB}"/>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計算式!$C$7</c:f>
              <c:numCache>
                <c:formatCode>#,##0_);[Red]\(#,##0\)</c:formatCode>
                <c:ptCount val="1"/>
                <c:pt idx="0">
                  <c:v>300</c:v>
                </c:pt>
              </c:numCache>
            </c:numRef>
          </c:val>
          <c:extLst>
            <c:ext xmlns:c16="http://schemas.microsoft.com/office/drawing/2014/chart" uri="{C3380CC4-5D6E-409C-BE32-E72D297353CC}">
              <c16:uniqueId val="{0000000B-2C6D-462C-A1E5-B1D08C09DFAB}"/>
            </c:ext>
          </c:extLst>
        </c:ser>
        <c:dLbls>
          <c:showLegendKey val="0"/>
          <c:showVal val="0"/>
          <c:showCatName val="0"/>
          <c:showSerName val="0"/>
          <c:showPercent val="0"/>
          <c:showBubbleSize val="0"/>
        </c:dLbls>
        <c:gapWidth val="150"/>
        <c:overlap val="100"/>
        <c:axId val="504872888"/>
        <c:axId val="504877152"/>
      </c:barChart>
      <c:catAx>
        <c:axId val="504872888"/>
        <c:scaling>
          <c:orientation val="minMax"/>
        </c:scaling>
        <c:delete val="1"/>
        <c:axPos val="b"/>
        <c:numFmt formatCode="General" sourceLinked="1"/>
        <c:majorTickMark val="out"/>
        <c:minorTickMark val="none"/>
        <c:tickLblPos val="nextTo"/>
        <c:crossAx val="504877152"/>
        <c:crosses val="autoZero"/>
        <c:auto val="1"/>
        <c:lblAlgn val="ctr"/>
        <c:lblOffset val="100"/>
        <c:noMultiLvlLbl val="0"/>
      </c:catAx>
      <c:valAx>
        <c:axId val="504877152"/>
        <c:scaling>
          <c:orientation val="minMax"/>
          <c:min val="0"/>
        </c:scaling>
        <c:delete val="1"/>
        <c:axPos val="l"/>
        <c:numFmt formatCode="0%" sourceLinked="1"/>
        <c:majorTickMark val="out"/>
        <c:minorTickMark val="none"/>
        <c:tickLblPos val="nextTo"/>
        <c:crossAx val="504872888"/>
        <c:crosses val="autoZero"/>
        <c:crossBetween val="between"/>
        <c:majorUnit val="0.1"/>
      </c:valAx>
      <c:spPr>
        <a:noFill/>
        <a:ln>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2539831867109362E-3"/>
          <c:y val="3.9488962379291587E-2"/>
          <c:w val="0.75151861031338796"/>
          <c:h val="0.89140531779685717"/>
        </c:manualLayout>
      </c:layout>
      <c:barChart>
        <c:barDir val="col"/>
        <c:grouping val="percentStacked"/>
        <c:varyColors val="0"/>
        <c:ser>
          <c:idx val="0"/>
          <c:order val="0"/>
          <c:tx>
            <c:strRef>
              <c:f>計算式!$B$4</c:f>
              <c:strCache>
                <c:ptCount val="1"/>
                <c:pt idx="0">
                  <c:v>現預金等</c:v>
                </c:pt>
              </c:strCache>
            </c:strRef>
          </c:tx>
          <c:spPr>
            <a:solidFill>
              <a:schemeClr val="accent1"/>
            </a:solidFill>
            <a:ln>
              <a:noFill/>
            </a:ln>
            <a:effectLst>
              <a:softEdge rad="31750"/>
            </a:effectLst>
          </c:spPr>
          <c:invertIfNegative val="0"/>
          <c:dPt>
            <c:idx val="0"/>
            <c:invertIfNegative val="0"/>
            <c:bubble3D val="0"/>
            <c:spPr>
              <a:solidFill>
                <a:schemeClr val="accent1"/>
              </a:solidFill>
              <a:ln>
                <a:noFill/>
              </a:ln>
              <a:effectLst>
                <a:softEdge rad="12700"/>
              </a:effectLst>
            </c:spPr>
            <c:extLst>
              <c:ext xmlns:c16="http://schemas.microsoft.com/office/drawing/2014/chart" uri="{C3380CC4-5D6E-409C-BE32-E72D297353CC}">
                <c16:uniqueId val="{00000000-8E23-41A5-ADA1-4B9E75671407}"/>
              </c:ext>
            </c:extLst>
          </c:dPt>
          <c:dLbls>
            <c:dLbl>
              <c:idx val="0"/>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60E5C33C-302A-4AB0-8AD2-3602DBE5A1B8}" type="SERIESNAME">
                      <a:rPr lang="ja-JP" altLang="en-US" sz="1000" b="1">
                        <a:solidFill>
                          <a:schemeClr val="bg1"/>
                        </a:solidFill>
                      </a:rPr>
                      <a:pPr>
                        <a:defRPr/>
                      </a:pPr>
                      <a:t>[系列名]</a:t>
                    </a:fld>
                    <a:r>
                      <a:rPr lang="ja-JP" altLang="en-US" sz="1000" b="1" baseline="0">
                        <a:solidFill>
                          <a:schemeClr val="bg1"/>
                        </a:solidFill>
                      </a:rPr>
                      <a:t> </a:t>
                    </a:r>
                    <a:fld id="{EB116E02-90EC-45B9-B2F7-083F89CA4438}" type="VALUE">
                      <a:rPr lang="en-US" altLang="ja-JP" sz="1000" b="1" baseline="0">
                        <a:solidFill>
                          <a:schemeClr val="bg1"/>
                        </a:solidFill>
                      </a:rPr>
                      <a:pPr>
                        <a:defRPr/>
                      </a:pPr>
                      <a:t>[値]</a:t>
                    </a:fld>
                    <a:r>
                      <a:rPr lang="en-US" altLang="ja-JP" sz="1000" b="1" baseline="0">
                        <a:solidFill>
                          <a:schemeClr val="bg1"/>
                        </a:solidFill>
                      </a:rPr>
                      <a:t> </a:t>
                    </a:r>
                  </a:p>
                </c:rich>
              </c:tx>
              <c:numFmt formatCode="#,##0;\-#;" sourceLinked="0"/>
              <c:spPr>
                <a:noFill/>
                <a:ln>
                  <a:noFill/>
                </a:ln>
                <a:effectLst>
                  <a:innerShdw blurRad="63500" dist="50800" dir="2700000">
                    <a:prstClr val="black">
                      <a:alpha val="50000"/>
                    </a:prstClr>
                  </a:innerShdw>
                  <a:softEdge rad="12700"/>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3199819925811197"/>
                      <c:h val="0.18725186920780859"/>
                    </c:manualLayout>
                  </c15:layout>
                  <c15:dlblFieldTable/>
                  <c15:showDataLabelsRange val="0"/>
                </c:ext>
                <c:ext xmlns:c16="http://schemas.microsoft.com/office/drawing/2014/chart" uri="{C3380CC4-5D6E-409C-BE32-E72D297353CC}">
                  <c16:uniqueId val="{00000000-8E23-41A5-ADA1-4B9E75671407}"/>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計算式!$C$4</c:f>
              <c:numCache>
                <c:formatCode>#,##0_);[Red]\(#,##0\)</c:formatCode>
                <c:ptCount val="1"/>
                <c:pt idx="0">
                  <c:v>2000</c:v>
                </c:pt>
              </c:numCache>
            </c:numRef>
          </c:val>
          <c:extLst>
            <c:ext xmlns:c16="http://schemas.microsoft.com/office/drawing/2014/chart" uri="{C3380CC4-5D6E-409C-BE32-E72D297353CC}">
              <c16:uniqueId val="{00000001-8E23-41A5-ADA1-4B9E75671407}"/>
            </c:ext>
          </c:extLst>
        </c:ser>
        <c:ser>
          <c:idx val="1"/>
          <c:order val="1"/>
          <c:tx>
            <c:strRef>
              <c:f>計算式!$B$5</c:f>
              <c:strCache>
                <c:ptCount val="1"/>
              </c:strCache>
            </c:strRef>
          </c:tx>
          <c:spPr>
            <a:solidFill>
              <a:schemeClr val="accent2"/>
            </a:solidFill>
            <a:ln>
              <a:noFill/>
            </a:ln>
            <a:effectLst>
              <a:innerShdw blurRad="63500" dist="50800" dir="2700000">
                <a:prstClr val="black">
                  <a:alpha val="50000"/>
                </a:prstClr>
              </a:innerShdw>
              <a:softEdge rad="12700"/>
            </a:effectLst>
          </c:spPr>
          <c:invertIfNegative val="0"/>
          <c:dPt>
            <c:idx val="0"/>
            <c:invertIfNegative val="0"/>
            <c:bubble3D val="0"/>
            <c:spPr>
              <a:solidFill>
                <a:srgbClr val="FFF3F3"/>
              </a:solidFill>
              <a:ln>
                <a:noFill/>
              </a:ln>
              <a:effectLst>
                <a:innerShdw blurRad="63500" dist="50800" dir="2700000">
                  <a:prstClr val="black">
                    <a:alpha val="50000"/>
                  </a:prstClr>
                </a:innerShdw>
                <a:softEdge rad="12700"/>
              </a:effectLst>
            </c:spPr>
            <c:extLst>
              <c:ext xmlns:c16="http://schemas.microsoft.com/office/drawing/2014/chart" uri="{C3380CC4-5D6E-409C-BE32-E72D297353CC}">
                <c16:uniqueId val="{00000003-5EB8-4926-914C-74640605B1BC}"/>
              </c:ext>
            </c:extLst>
          </c:dPt>
          <c:dLbls>
            <c:dLbl>
              <c:idx val="0"/>
              <c:layout>
                <c:manualLayout>
                  <c:x val="2.4719234726346051E-7"/>
                  <c:y val="-3.499503489296274E-2"/>
                </c:manualLayout>
              </c:layout>
              <c:tx>
                <c:rich>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fld id="{08F08545-FE7D-4E5B-938A-F206A62C0C74}" type="SERIESNAME">
                      <a:rPr lang="en-US" altLang="ja-JP" sz="1000" b="1">
                        <a:solidFill>
                          <a:srgbClr val="FF0000"/>
                        </a:solidFill>
                      </a:rPr>
                      <a:pPr>
                        <a:defRPr/>
                      </a:pPr>
                      <a:t>[系列名]</a:t>
                    </a:fld>
                    <a:r>
                      <a:rPr lang="en-US" altLang="ja-JP" sz="1000" b="1" baseline="0">
                        <a:solidFill>
                          <a:srgbClr val="FF0000"/>
                        </a:solidFill>
                      </a:rPr>
                      <a:t> </a:t>
                    </a:r>
                    <a:fld id="{99C21B23-443C-49C7-87F6-D008EF100A60}" type="VALUE">
                      <a:rPr lang="en-US" altLang="ja-JP" sz="1000" b="1" baseline="0">
                        <a:solidFill>
                          <a:srgbClr val="FF0000"/>
                        </a:solidFill>
                      </a:rPr>
                      <a:pPr>
                        <a:defRPr/>
                      </a:pPr>
                      <a:t>[値]</a:t>
                    </a:fld>
                    <a:endParaRPr lang="en-US" altLang="ja-JP" sz="1000" b="1" baseline="0">
                      <a:solidFill>
                        <a:srgbClr val="FF0000"/>
                      </a:solidFill>
                    </a:endParaRPr>
                  </a:p>
                </c:rich>
              </c:tx>
              <c:numFmt formatCode="#,##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1"/>
              <c:showPercent val="0"/>
              <c:showBubbleSize val="0"/>
              <c:separator> </c:separator>
              <c:extLst>
                <c:ext xmlns:c15="http://schemas.microsoft.com/office/drawing/2012/chart" uri="{CE6537A1-D6FC-4f65-9D91-7224C49458BB}">
                  <c15:layout>
                    <c:manualLayout>
                      <c:w val="0.27001874916003321"/>
                      <c:h val="0.12850679155042188"/>
                    </c:manualLayout>
                  </c15:layout>
                  <c15:dlblFieldTable/>
                  <c15:showDataLabelsRange val="0"/>
                </c:ext>
                <c:ext xmlns:c16="http://schemas.microsoft.com/office/drawing/2014/chart" uri="{C3380CC4-5D6E-409C-BE32-E72D297353CC}">
                  <c16:uniqueId val="{00000003-5EB8-4926-914C-74640605B1BC}"/>
                </c:ext>
              </c:extLst>
            </c:dLbl>
            <c:numFmt formatCode="#,##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val>
            <c:numRef>
              <c:f>計算式!$C$5</c:f>
              <c:numCache>
                <c:formatCode>#,##0_);[Red]\(#,##0\)</c:formatCode>
                <c:ptCount val="1"/>
                <c:pt idx="0">
                  <c:v>0</c:v>
                </c:pt>
              </c:numCache>
            </c:numRef>
          </c:val>
          <c:extLst>
            <c:ext xmlns:c16="http://schemas.microsoft.com/office/drawing/2014/chart" uri="{C3380CC4-5D6E-409C-BE32-E72D297353CC}">
              <c16:uniqueId val="{00000002-5EB8-4926-914C-74640605B1BC}"/>
            </c:ext>
          </c:extLst>
        </c:ser>
        <c:dLbls>
          <c:showLegendKey val="0"/>
          <c:showVal val="0"/>
          <c:showCatName val="0"/>
          <c:showSerName val="0"/>
          <c:showPercent val="0"/>
          <c:showBubbleSize val="0"/>
        </c:dLbls>
        <c:gapWidth val="150"/>
        <c:overlap val="100"/>
        <c:axId val="556664168"/>
        <c:axId val="547444336"/>
      </c:barChart>
      <c:catAx>
        <c:axId val="556664168"/>
        <c:scaling>
          <c:orientation val="minMax"/>
        </c:scaling>
        <c:delete val="1"/>
        <c:axPos val="b"/>
        <c:numFmt formatCode="General" sourceLinked="1"/>
        <c:majorTickMark val="out"/>
        <c:minorTickMark val="none"/>
        <c:tickLblPos val="nextTo"/>
        <c:crossAx val="547444336"/>
        <c:crosses val="autoZero"/>
        <c:auto val="1"/>
        <c:lblAlgn val="ctr"/>
        <c:lblOffset val="100"/>
        <c:noMultiLvlLbl val="0"/>
      </c:catAx>
      <c:valAx>
        <c:axId val="547444336"/>
        <c:scaling>
          <c:orientation val="minMax"/>
          <c:min val="0"/>
        </c:scaling>
        <c:delete val="1"/>
        <c:axPos val="l"/>
        <c:numFmt formatCode="0%" sourceLinked="1"/>
        <c:majorTickMark val="out"/>
        <c:minorTickMark val="none"/>
        <c:tickLblPos val="nextTo"/>
        <c:crossAx val="556664168"/>
        <c:crosses val="autoZero"/>
        <c:crossBetween val="between"/>
      </c:valAx>
      <c:spPr>
        <a:noFill/>
        <a:ln w="25400">
          <a:noFill/>
        </a:ln>
        <a:effectLst/>
      </c:spPr>
    </c:plotArea>
    <c:plotVisOnly val="1"/>
    <c:dispBlanksAs val="gap"/>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9247594050743664E-2"/>
          <c:y val="0.16666666666666666"/>
          <c:w val="0.86503018372703411"/>
          <c:h val="0.71129082822980461"/>
        </c:manualLayout>
      </c:layout>
      <c:areaChart>
        <c:grouping val="stacked"/>
        <c:varyColors val="0"/>
        <c:ser>
          <c:idx val="6"/>
          <c:order val="6"/>
          <c:tx>
            <c:strRef>
              <c:f>計算式!$B$20</c:f>
              <c:strCache>
                <c:ptCount val="1"/>
                <c:pt idx="0">
                  <c:v>長期運用余資</c:v>
                </c:pt>
              </c:strCache>
            </c:strRef>
          </c:tx>
          <c:spPr>
            <a:solidFill>
              <a:srgbClr val="339966">
                <a:alpha val="75000"/>
              </a:srgbClr>
            </a:solidFill>
            <a:ln>
              <a:noFill/>
            </a:ln>
            <a:effectLst>
              <a:outerShdw blurRad="63500" sx="102000" sy="102000" algn="ctr" rotWithShape="0">
                <a:srgbClr val="FF9900">
                  <a:alpha val="10000"/>
                </a:srgbClr>
              </a:outerShdw>
              <a:softEdge rad="31750"/>
            </a:effectLst>
          </c:spPr>
          <c:cat>
            <c:strRef>
              <c:f>計算式!$C$13:$L$13</c:f>
              <c:strCache>
                <c:ptCount val="10"/>
                <c:pt idx="0">
                  <c:v>1年間</c:v>
                </c:pt>
                <c:pt idx="1">
                  <c:v>2年間</c:v>
                </c:pt>
                <c:pt idx="2">
                  <c:v>3年間</c:v>
                </c:pt>
                <c:pt idx="3">
                  <c:v>4年間</c:v>
                </c:pt>
                <c:pt idx="4">
                  <c:v>5年間</c:v>
                </c:pt>
                <c:pt idx="5">
                  <c:v>6年間</c:v>
                </c:pt>
                <c:pt idx="6">
                  <c:v>7年間</c:v>
                </c:pt>
                <c:pt idx="7">
                  <c:v>8年間</c:v>
                </c:pt>
                <c:pt idx="8">
                  <c:v>9年間</c:v>
                </c:pt>
                <c:pt idx="9">
                  <c:v>10年間</c:v>
                </c:pt>
              </c:strCache>
            </c:strRef>
          </c:cat>
          <c:val>
            <c:numRef>
              <c:f>計算式!$C$20:$L$20</c:f>
              <c:numCache>
                <c:formatCode>#,##0_);[Red]\(#,##0\)</c:formatCode>
                <c:ptCount val="10"/>
                <c:pt idx="0">
                  <c:v>708.94736842105249</c:v>
                </c:pt>
                <c:pt idx="1">
                  <c:v>788.94736842105249</c:v>
                </c:pt>
                <c:pt idx="2">
                  <c:v>668.94736842105249</c:v>
                </c:pt>
                <c:pt idx="3">
                  <c:v>748.94736842105249</c:v>
                </c:pt>
                <c:pt idx="4">
                  <c:v>328.94736842105249</c:v>
                </c:pt>
                <c:pt idx="5">
                  <c:v>408.94736842105249</c:v>
                </c:pt>
                <c:pt idx="6">
                  <c:v>488.94736842105249</c:v>
                </c:pt>
                <c:pt idx="7">
                  <c:v>568.94736842105249</c:v>
                </c:pt>
                <c:pt idx="8">
                  <c:v>648.94736842105249</c:v>
                </c:pt>
                <c:pt idx="9">
                  <c:v>928.94736842105249</c:v>
                </c:pt>
              </c:numCache>
            </c:numRef>
          </c:val>
          <c:extLst>
            <c:ext xmlns:c16="http://schemas.microsoft.com/office/drawing/2014/chart" uri="{C3380CC4-5D6E-409C-BE32-E72D297353CC}">
              <c16:uniqueId val="{00000000-89DD-42F6-8452-51399605A1AA}"/>
            </c:ext>
          </c:extLst>
        </c:ser>
        <c:dLbls>
          <c:showLegendKey val="0"/>
          <c:showVal val="0"/>
          <c:showCatName val="0"/>
          <c:showSerName val="0"/>
          <c:showPercent val="0"/>
          <c:showBubbleSize val="0"/>
        </c:dLbls>
        <c:axId val="422139056"/>
        <c:axId val="422139712"/>
        <c:extLst>
          <c:ext xmlns:c15="http://schemas.microsoft.com/office/drawing/2012/chart" uri="{02D57815-91ED-43cb-92C2-25804820EDAC}">
            <c15:filteredAreaSeries>
              <c15:ser>
                <c:idx val="0"/>
                <c:order val="0"/>
                <c:tx>
                  <c:strRef>
                    <c:extLst>
                      <c:ext uri="{02D57815-91ED-43cb-92C2-25804820EDAC}">
                        <c15:formulaRef>
                          <c15:sqref>計算式!$B$14</c15:sqref>
                        </c15:formulaRef>
                      </c:ext>
                    </c:extLst>
                    <c:strCache>
                      <c:ptCount val="1"/>
                      <c:pt idx="0">
                        <c:v>短期運用余資</c:v>
                      </c:pt>
                    </c:strCache>
                  </c:strRef>
                </c:tx>
                <c:spPr>
                  <a:solidFill>
                    <a:schemeClr val="accent1"/>
                  </a:solidFill>
                  <a:ln>
                    <a:noFill/>
                  </a:ln>
                  <a:effectLst/>
                </c:spPr>
                <c:cat>
                  <c:strRef>
                    <c:extLst>
                      <c:ext uri="{02D57815-91ED-43cb-92C2-25804820EDAC}">
                        <c15:formulaRef>
                          <c15:sqref>計算式!$C$13:$L$13</c15:sqref>
                        </c15:formulaRef>
                      </c:ext>
                    </c:extLst>
                    <c:strCache>
                      <c:ptCount val="10"/>
                      <c:pt idx="0">
                        <c:v>1年間</c:v>
                      </c:pt>
                      <c:pt idx="1">
                        <c:v>2年間</c:v>
                      </c:pt>
                      <c:pt idx="2">
                        <c:v>3年間</c:v>
                      </c:pt>
                      <c:pt idx="3">
                        <c:v>4年間</c:v>
                      </c:pt>
                      <c:pt idx="4">
                        <c:v>5年間</c:v>
                      </c:pt>
                      <c:pt idx="5">
                        <c:v>6年間</c:v>
                      </c:pt>
                      <c:pt idx="6">
                        <c:v>7年間</c:v>
                      </c:pt>
                      <c:pt idx="7">
                        <c:v>8年間</c:v>
                      </c:pt>
                      <c:pt idx="8">
                        <c:v>9年間</c:v>
                      </c:pt>
                      <c:pt idx="9">
                        <c:v>10年間</c:v>
                      </c:pt>
                    </c:strCache>
                  </c:strRef>
                </c:cat>
                <c:val>
                  <c:numRef>
                    <c:extLst>
                      <c:ext uri="{02D57815-91ED-43cb-92C2-25804820EDAC}">
                        <c15:formulaRef>
                          <c15:sqref>計算式!$C$14:$L$14</c15:sqref>
                        </c15:formulaRef>
                      </c:ext>
                    </c:extLst>
                    <c:numCache>
                      <c:formatCode>#,##0_);[Red]\(#,##0\)</c:formatCode>
                      <c:ptCount val="10"/>
                      <c:pt idx="0">
                        <c:v>708.94736842105249</c:v>
                      </c:pt>
                      <c:pt idx="1">
                        <c:v>708.94736842105249</c:v>
                      </c:pt>
                      <c:pt idx="2">
                        <c:v>788.94736842105249</c:v>
                      </c:pt>
                      <c:pt idx="3">
                        <c:v>668.94736842105249</c:v>
                      </c:pt>
                      <c:pt idx="4">
                        <c:v>748.94736842105249</c:v>
                      </c:pt>
                      <c:pt idx="5">
                        <c:v>328.94736842105249</c:v>
                      </c:pt>
                      <c:pt idx="6">
                        <c:v>408.94736842105249</c:v>
                      </c:pt>
                      <c:pt idx="7">
                        <c:v>488.94736842105249</c:v>
                      </c:pt>
                      <c:pt idx="8">
                        <c:v>568.94736842105249</c:v>
                      </c:pt>
                      <c:pt idx="9">
                        <c:v>648.94736842105249</c:v>
                      </c:pt>
                    </c:numCache>
                  </c:numRef>
                </c:val>
                <c:extLst>
                  <c:ext xmlns:c16="http://schemas.microsoft.com/office/drawing/2014/chart" uri="{C3380CC4-5D6E-409C-BE32-E72D297353CC}">
                    <c16:uniqueId val="{00000001-89DD-42F6-8452-51399605A1AA}"/>
                  </c:ext>
                </c:extLst>
              </c15:ser>
            </c15:filteredAreaSeries>
            <c15:filteredAreaSeries>
              <c15:ser>
                <c:idx val="1"/>
                <c:order val="1"/>
                <c:tx>
                  <c:strRef>
                    <c:extLst xmlns:c15="http://schemas.microsoft.com/office/drawing/2012/chart">
                      <c:ext xmlns:c15="http://schemas.microsoft.com/office/drawing/2012/chart" uri="{02D57815-91ED-43cb-92C2-25804820EDAC}">
                        <c15:formulaRef>
                          <c15:sqref>計算式!$B$15</c15:sqref>
                        </c15:formulaRef>
                      </c:ext>
                    </c:extLst>
                    <c:strCache>
                      <c:ptCount val="1"/>
                      <c:pt idx="0">
                        <c:v>CF</c:v>
                      </c:pt>
                    </c:strCache>
                  </c:strRef>
                </c:tx>
                <c:spPr>
                  <a:solidFill>
                    <a:schemeClr val="accent2"/>
                  </a:solidFill>
                  <a:ln>
                    <a:noFill/>
                  </a:ln>
                  <a:effectLst/>
                </c:spPr>
                <c:cat>
                  <c:strRef>
                    <c:extLst xmlns:c15="http://schemas.microsoft.com/office/drawing/2012/chart">
                      <c:ext xmlns:c15="http://schemas.microsoft.com/office/drawing/2012/chart" uri="{02D57815-91ED-43cb-92C2-25804820EDAC}">
                        <c15:formulaRef>
                          <c15:sqref>計算式!$C$13:$L$13</c15:sqref>
                        </c15:formulaRef>
                      </c:ext>
                    </c:extLst>
                    <c:strCache>
                      <c:ptCount val="10"/>
                      <c:pt idx="0">
                        <c:v>1年間</c:v>
                      </c:pt>
                      <c:pt idx="1">
                        <c:v>2年間</c:v>
                      </c:pt>
                      <c:pt idx="2">
                        <c:v>3年間</c:v>
                      </c:pt>
                      <c:pt idx="3">
                        <c:v>4年間</c:v>
                      </c:pt>
                      <c:pt idx="4">
                        <c:v>5年間</c:v>
                      </c:pt>
                      <c:pt idx="5">
                        <c:v>6年間</c:v>
                      </c:pt>
                      <c:pt idx="6">
                        <c:v>7年間</c:v>
                      </c:pt>
                      <c:pt idx="7">
                        <c:v>8年間</c:v>
                      </c:pt>
                      <c:pt idx="8">
                        <c:v>9年間</c:v>
                      </c:pt>
                      <c:pt idx="9">
                        <c:v>10年間</c:v>
                      </c:pt>
                    </c:strCache>
                  </c:strRef>
                </c:cat>
                <c:val>
                  <c:numRef>
                    <c:extLst xmlns:c15="http://schemas.microsoft.com/office/drawing/2012/chart">
                      <c:ext xmlns:c15="http://schemas.microsoft.com/office/drawing/2012/chart" uri="{02D57815-91ED-43cb-92C2-25804820EDAC}">
                        <c15:formulaRef>
                          <c15:sqref>計算式!$C$15:$L$15</c15:sqref>
                        </c15:formulaRef>
                      </c:ext>
                    </c:extLst>
                    <c:numCache>
                      <c:formatCode>#,##0_);[Red]\(#,##0\)</c:formatCode>
                      <c:ptCount val="10"/>
                      <c:pt idx="1">
                        <c:v>110</c:v>
                      </c:pt>
                      <c:pt idx="2">
                        <c:v>110</c:v>
                      </c:pt>
                      <c:pt idx="3">
                        <c:v>110</c:v>
                      </c:pt>
                      <c:pt idx="4">
                        <c:v>110</c:v>
                      </c:pt>
                      <c:pt idx="5">
                        <c:v>110</c:v>
                      </c:pt>
                      <c:pt idx="6">
                        <c:v>110</c:v>
                      </c:pt>
                      <c:pt idx="7">
                        <c:v>110</c:v>
                      </c:pt>
                      <c:pt idx="8">
                        <c:v>110</c:v>
                      </c:pt>
                      <c:pt idx="9">
                        <c:v>110</c:v>
                      </c:pt>
                    </c:numCache>
                  </c:numRef>
                </c:val>
                <c:extLst xmlns:c15="http://schemas.microsoft.com/office/drawing/2012/chart">
                  <c:ext xmlns:c16="http://schemas.microsoft.com/office/drawing/2014/chart" uri="{C3380CC4-5D6E-409C-BE32-E72D297353CC}">
                    <c16:uniqueId val="{00000002-89DD-42F6-8452-51399605A1AA}"/>
                  </c:ext>
                </c:extLst>
              </c15:ser>
            </c15:filteredAreaSeries>
            <c15:filteredAreaSeries>
              <c15:ser>
                <c:idx val="2"/>
                <c:order val="2"/>
                <c:tx>
                  <c:strRef>
                    <c:extLst xmlns:c15="http://schemas.microsoft.com/office/drawing/2012/chart">
                      <c:ext xmlns:c15="http://schemas.microsoft.com/office/drawing/2012/chart" uri="{02D57815-91ED-43cb-92C2-25804820EDAC}">
                        <c15:formulaRef>
                          <c15:sqref>計算式!$B$16</c15:sqref>
                        </c15:formulaRef>
                      </c:ext>
                    </c:extLst>
                    <c:strCache>
                      <c:ptCount val="1"/>
                      <c:pt idx="0">
                        <c:v>借入金返済</c:v>
                      </c:pt>
                    </c:strCache>
                  </c:strRef>
                </c:tx>
                <c:spPr>
                  <a:solidFill>
                    <a:schemeClr val="accent3"/>
                  </a:solidFill>
                  <a:ln>
                    <a:noFill/>
                  </a:ln>
                  <a:effectLst/>
                </c:spPr>
                <c:cat>
                  <c:strRef>
                    <c:extLst xmlns:c15="http://schemas.microsoft.com/office/drawing/2012/chart">
                      <c:ext xmlns:c15="http://schemas.microsoft.com/office/drawing/2012/chart" uri="{02D57815-91ED-43cb-92C2-25804820EDAC}">
                        <c15:formulaRef>
                          <c15:sqref>計算式!$C$13:$L$13</c15:sqref>
                        </c15:formulaRef>
                      </c:ext>
                    </c:extLst>
                    <c:strCache>
                      <c:ptCount val="10"/>
                      <c:pt idx="0">
                        <c:v>1年間</c:v>
                      </c:pt>
                      <c:pt idx="1">
                        <c:v>2年間</c:v>
                      </c:pt>
                      <c:pt idx="2">
                        <c:v>3年間</c:v>
                      </c:pt>
                      <c:pt idx="3">
                        <c:v>4年間</c:v>
                      </c:pt>
                      <c:pt idx="4">
                        <c:v>5年間</c:v>
                      </c:pt>
                      <c:pt idx="5">
                        <c:v>6年間</c:v>
                      </c:pt>
                      <c:pt idx="6">
                        <c:v>7年間</c:v>
                      </c:pt>
                      <c:pt idx="7">
                        <c:v>8年間</c:v>
                      </c:pt>
                      <c:pt idx="8">
                        <c:v>9年間</c:v>
                      </c:pt>
                      <c:pt idx="9">
                        <c:v>10年間</c:v>
                      </c:pt>
                    </c:strCache>
                  </c:strRef>
                </c:cat>
                <c:val>
                  <c:numRef>
                    <c:extLst xmlns:c15="http://schemas.microsoft.com/office/drawing/2012/chart">
                      <c:ext xmlns:c15="http://schemas.microsoft.com/office/drawing/2012/chart" uri="{02D57815-91ED-43cb-92C2-25804820EDAC}">
                        <c15:formulaRef>
                          <c15:sqref>計算式!$C$16:$L$16</c15:sqref>
                        </c15:formulaRef>
                      </c:ext>
                    </c:extLst>
                    <c:numCache>
                      <c:formatCode>#,##0_);[Red]\(#,##0\)</c:formatCode>
                      <c:ptCount val="10"/>
                      <c:pt idx="1">
                        <c:v>-30</c:v>
                      </c:pt>
                      <c:pt idx="2">
                        <c:v>-30</c:v>
                      </c:pt>
                      <c:pt idx="3">
                        <c:v>-30</c:v>
                      </c:pt>
                      <c:pt idx="4">
                        <c:v>-30</c:v>
                      </c:pt>
                      <c:pt idx="5">
                        <c:v>-30</c:v>
                      </c:pt>
                      <c:pt idx="6">
                        <c:v>-30</c:v>
                      </c:pt>
                      <c:pt idx="7">
                        <c:v>-30</c:v>
                      </c:pt>
                      <c:pt idx="8">
                        <c:v>-30</c:v>
                      </c:pt>
                      <c:pt idx="9">
                        <c:v>-30</c:v>
                      </c:pt>
                    </c:numCache>
                  </c:numRef>
                </c:val>
                <c:extLst xmlns:c15="http://schemas.microsoft.com/office/drawing/2012/chart">
                  <c:ext xmlns:c16="http://schemas.microsoft.com/office/drawing/2014/chart" uri="{C3380CC4-5D6E-409C-BE32-E72D297353CC}">
                    <c16:uniqueId val="{00000003-89DD-42F6-8452-51399605A1AA}"/>
                  </c:ext>
                </c:extLst>
              </c15:ser>
            </c15:filteredAreaSeries>
            <c15:filteredAreaSeries>
              <c15:ser>
                <c:idx val="3"/>
                <c:order val="3"/>
                <c:tx>
                  <c:strRef>
                    <c:extLst xmlns:c15="http://schemas.microsoft.com/office/drawing/2012/chart">
                      <c:ext xmlns:c15="http://schemas.microsoft.com/office/drawing/2012/chart" uri="{02D57815-91ED-43cb-92C2-25804820EDAC}">
                        <c15:formulaRef>
                          <c15:sqref>計算式!$B$17</c15:sqref>
                        </c15:formulaRef>
                      </c:ext>
                    </c:extLst>
                    <c:strCache>
                      <c:ptCount val="1"/>
                      <c:pt idx="0">
                        <c:v>小計</c:v>
                      </c:pt>
                    </c:strCache>
                  </c:strRef>
                </c:tx>
                <c:spPr>
                  <a:solidFill>
                    <a:schemeClr val="accent4"/>
                  </a:solidFill>
                  <a:ln>
                    <a:noFill/>
                  </a:ln>
                  <a:effectLst/>
                </c:spPr>
                <c:cat>
                  <c:strRef>
                    <c:extLst xmlns:c15="http://schemas.microsoft.com/office/drawing/2012/chart">
                      <c:ext xmlns:c15="http://schemas.microsoft.com/office/drawing/2012/chart" uri="{02D57815-91ED-43cb-92C2-25804820EDAC}">
                        <c15:formulaRef>
                          <c15:sqref>計算式!$C$13:$L$13</c15:sqref>
                        </c15:formulaRef>
                      </c:ext>
                    </c:extLst>
                    <c:strCache>
                      <c:ptCount val="10"/>
                      <c:pt idx="0">
                        <c:v>1年間</c:v>
                      </c:pt>
                      <c:pt idx="1">
                        <c:v>2年間</c:v>
                      </c:pt>
                      <c:pt idx="2">
                        <c:v>3年間</c:v>
                      </c:pt>
                      <c:pt idx="3">
                        <c:v>4年間</c:v>
                      </c:pt>
                      <c:pt idx="4">
                        <c:v>5年間</c:v>
                      </c:pt>
                      <c:pt idx="5">
                        <c:v>6年間</c:v>
                      </c:pt>
                      <c:pt idx="6">
                        <c:v>7年間</c:v>
                      </c:pt>
                      <c:pt idx="7">
                        <c:v>8年間</c:v>
                      </c:pt>
                      <c:pt idx="8">
                        <c:v>9年間</c:v>
                      </c:pt>
                      <c:pt idx="9">
                        <c:v>10年間</c:v>
                      </c:pt>
                    </c:strCache>
                  </c:strRef>
                </c:cat>
                <c:val>
                  <c:numRef>
                    <c:extLst xmlns:c15="http://schemas.microsoft.com/office/drawing/2012/chart">
                      <c:ext xmlns:c15="http://schemas.microsoft.com/office/drawing/2012/chart" uri="{02D57815-91ED-43cb-92C2-25804820EDAC}">
                        <c15:formulaRef>
                          <c15:sqref>計算式!$C$17:$L$17</c15:sqref>
                        </c15:formulaRef>
                      </c:ext>
                    </c:extLst>
                    <c:numCache>
                      <c:formatCode>#,##0_);[Red]\(#,##0\)</c:formatCode>
                      <c:ptCount val="10"/>
                      <c:pt idx="0">
                        <c:v>708.94736842105249</c:v>
                      </c:pt>
                      <c:pt idx="1">
                        <c:v>788.94736842105249</c:v>
                      </c:pt>
                      <c:pt idx="2">
                        <c:v>868.94736842105249</c:v>
                      </c:pt>
                      <c:pt idx="3">
                        <c:v>748.94736842105249</c:v>
                      </c:pt>
                      <c:pt idx="4">
                        <c:v>828.94736842105249</c:v>
                      </c:pt>
                      <c:pt idx="5">
                        <c:v>408.94736842105249</c:v>
                      </c:pt>
                      <c:pt idx="6">
                        <c:v>488.94736842105249</c:v>
                      </c:pt>
                      <c:pt idx="7">
                        <c:v>568.94736842105249</c:v>
                      </c:pt>
                      <c:pt idx="8">
                        <c:v>648.94736842105249</c:v>
                      </c:pt>
                      <c:pt idx="9">
                        <c:v>728.94736842105249</c:v>
                      </c:pt>
                    </c:numCache>
                  </c:numRef>
                </c:val>
                <c:extLst xmlns:c15="http://schemas.microsoft.com/office/drawing/2012/chart">
                  <c:ext xmlns:c16="http://schemas.microsoft.com/office/drawing/2014/chart" uri="{C3380CC4-5D6E-409C-BE32-E72D297353CC}">
                    <c16:uniqueId val="{00000004-89DD-42F6-8452-51399605A1AA}"/>
                  </c:ext>
                </c:extLst>
              </c15:ser>
            </c15:filteredAreaSeries>
            <c15:filteredAreaSeries>
              <c15:ser>
                <c:idx val="4"/>
                <c:order val="4"/>
                <c:tx>
                  <c:strRef>
                    <c:extLst xmlns:c15="http://schemas.microsoft.com/office/drawing/2012/chart">
                      <c:ext xmlns:c15="http://schemas.microsoft.com/office/drawing/2012/chart" uri="{02D57815-91ED-43cb-92C2-25804820EDAC}">
                        <c15:formulaRef>
                          <c15:sqref>計算式!$B$18</c15:sqref>
                        </c15:formulaRef>
                      </c:ext>
                    </c:extLst>
                    <c:strCache>
                      <c:ptCount val="1"/>
                      <c:pt idx="0">
                        <c:v>支出</c:v>
                      </c:pt>
                    </c:strCache>
                  </c:strRef>
                </c:tx>
                <c:spPr>
                  <a:solidFill>
                    <a:schemeClr val="accent5"/>
                  </a:solidFill>
                  <a:ln>
                    <a:noFill/>
                  </a:ln>
                  <a:effectLst/>
                </c:spPr>
                <c:cat>
                  <c:strRef>
                    <c:extLst xmlns:c15="http://schemas.microsoft.com/office/drawing/2012/chart">
                      <c:ext xmlns:c15="http://schemas.microsoft.com/office/drawing/2012/chart" uri="{02D57815-91ED-43cb-92C2-25804820EDAC}">
                        <c15:formulaRef>
                          <c15:sqref>計算式!$C$13:$L$13</c15:sqref>
                        </c15:formulaRef>
                      </c:ext>
                    </c:extLst>
                    <c:strCache>
                      <c:ptCount val="10"/>
                      <c:pt idx="0">
                        <c:v>1年間</c:v>
                      </c:pt>
                      <c:pt idx="1">
                        <c:v>2年間</c:v>
                      </c:pt>
                      <c:pt idx="2">
                        <c:v>3年間</c:v>
                      </c:pt>
                      <c:pt idx="3">
                        <c:v>4年間</c:v>
                      </c:pt>
                      <c:pt idx="4">
                        <c:v>5年間</c:v>
                      </c:pt>
                      <c:pt idx="5">
                        <c:v>6年間</c:v>
                      </c:pt>
                      <c:pt idx="6">
                        <c:v>7年間</c:v>
                      </c:pt>
                      <c:pt idx="7">
                        <c:v>8年間</c:v>
                      </c:pt>
                      <c:pt idx="8">
                        <c:v>9年間</c:v>
                      </c:pt>
                      <c:pt idx="9">
                        <c:v>10年間</c:v>
                      </c:pt>
                    </c:strCache>
                  </c:strRef>
                </c:cat>
                <c:val>
                  <c:numRef>
                    <c:extLst xmlns:c15="http://schemas.microsoft.com/office/drawing/2012/chart">
                      <c:ext xmlns:c15="http://schemas.microsoft.com/office/drawing/2012/chart" uri="{02D57815-91ED-43cb-92C2-25804820EDAC}">
                        <c15:formulaRef>
                          <c15:sqref>計算式!$C$18:$L$18</c15:sqref>
                        </c15:formulaRef>
                      </c:ext>
                    </c:extLst>
                    <c:numCache>
                      <c:formatCode>#,##0_);[Red]\(#,##0\)</c:formatCode>
                      <c:ptCount val="10"/>
                      <c:pt idx="0">
                        <c:v>0</c:v>
                      </c:pt>
                      <c:pt idx="2">
                        <c:v>200</c:v>
                      </c:pt>
                      <c:pt idx="4">
                        <c:v>500</c:v>
                      </c:pt>
                      <c:pt idx="6">
                        <c:v>200</c:v>
                      </c:pt>
                      <c:pt idx="9">
                        <c:v>0</c:v>
                      </c:pt>
                    </c:numCache>
                  </c:numRef>
                </c:val>
                <c:extLst xmlns:c15="http://schemas.microsoft.com/office/drawing/2012/chart">
                  <c:ext xmlns:c16="http://schemas.microsoft.com/office/drawing/2014/chart" uri="{C3380CC4-5D6E-409C-BE32-E72D297353CC}">
                    <c16:uniqueId val="{00000005-89DD-42F6-8452-51399605A1AA}"/>
                  </c:ext>
                </c:extLst>
              </c15:ser>
            </c15:filteredAreaSeries>
            <c15:filteredAreaSeries>
              <c15:ser>
                <c:idx val="5"/>
                <c:order val="5"/>
                <c:tx>
                  <c:strRef>
                    <c:extLst xmlns:c15="http://schemas.microsoft.com/office/drawing/2012/chart">
                      <c:ext xmlns:c15="http://schemas.microsoft.com/office/drawing/2012/chart" uri="{02D57815-91ED-43cb-92C2-25804820EDAC}">
                        <c15:formulaRef>
                          <c15:sqref>計算式!$B$19</c15:sqref>
                        </c15:formulaRef>
                      </c:ext>
                    </c:extLst>
                    <c:strCache>
                      <c:ptCount val="1"/>
                      <c:pt idx="0">
                        <c:v>回収</c:v>
                      </c:pt>
                    </c:strCache>
                  </c:strRef>
                </c:tx>
                <c:spPr>
                  <a:solidFill>
                    <a:schemeClr val="accent6"/>
                  </a:solidFill>
                  <a:ln>
                    <a:noFill/>
                  </a:ln>
                  <a:effectLst/>
                </c:spPr>
                <c:cat>
                  <c:strRef>
                    <c:extLst xmlns:c15="http://schemas.microsoft.com/office/drawing/2012/chart">
                      <c:ext xmlns:c15="http://schemas.microsoft.com/office/drawing/2012/chart" uri="{02D57815-91ED-43cb-92C2-25804820EDAC}">
                        <c15:formulaRef>
                          <c15:sqref>計算式!$C$13:$L$13</c15:sqref>
                        </c15:formulaRef>
                      </c:ext>
                    </c:extLst>
                    <c:strCache>
                      <c:ptCount val="10"/>
                      <c:pt idx="0">
                        <c:v>1年間</c:v>
                      </c:pt>
                      <c:pt idx="1">
                        <c:v>2年間</c:v>
                      </c:pt>
                      <c:pt idx="2">
                        <c:v>3年間</c:v>
                      </c:pt>
                      <c:pt idx="3">
                        <c:v>4年間</c:v>
                      </c:pt>
                      <c:pt idx="4">
                        <c:v>5年間</c:v>
                      </c:pt>
                      <c:pt idx="5">
                        <c:v>6年間</c:v>
                      </c:pt>
                      <c:pt idx="6">
                        <c:v>7年間</c:v>
                      </c:pt>
                      <c:pt idx="7">
                        <c:v>8年間</c:v>
                      </c:pt>
                      <c:pt idx="8">
                        <c:v>9年間</c:v>
                      </c:pt>
                      <c:pt idx="9">
                        <c:v>10年間</c:v>
                      </c:pt>
                    </c:strCache>
                  </c:strRef>
                </c:cat>
                <c:val>
                  <c:numRef>
                    <c:extLst xmlns:c15="http://schemas.microsoft.com/office/drawing/2012/chart">
                      <c:ext xmlns:c15="http://schemas.microsoft.com/office/drawing/2012/chart" uri="{02D57815-91ED-43cb-92C2-25804820EDAC}">
                        <c15:formulaRef>
                          <c15:sqref>計算式!$C$19:$L$19</c15:sqref>
                        </c15:formulaRef>
                      </c:ext>
                    </c:extLst>
                    <c:numCache>
                      <c:formatCode>#,##0_);[Red]\(#,##0\)</c:formatCode>
                      <c:ptCount val="10"/>
                      <c:pt idx="0">
                        <c:v>0</c:v>
                      </c:pt>
                      <c:pt idx="2">
                        <c:v>0</c:v>
                      </c:pt>
                      <c:pt idx="4">
                        <c:v>0</c:v>
                      </c:pt>
                      <c:pt idx="6">
                        <c:v>200</c:v>
                      </c:pt>
                      <c:pt idx="9">
                        <c:v>200</c:v>
                      </c:pt>
                    </c:numCache>
                  </c:numRef>
                </c:val>
                <c:extLst xmlns:c15="http://schemas.microsoft.com/office/drawing/2012/chart">
                  <c:ext xmlns:c16="http://schemas.microsoft.com/office/drawing/2014/chart" uri="{C3380CC4-5D6E-409C-BE32-E72D297353CC}">
                    <c16:uniqueId val="{00000006-89DD-42F6-8452-51399605A1AA}"/>
                  </c:ext>
                </c:extLst>
              </c15:ser>
            </c15:filteredAreaSeries>
          </c:ext>
        </c:extLst>
      </c:areaChart>
      <c:catAx>
        <c:axId val="4221390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2139712"/>
        <c:crosses val="autoZero"/>
        <c:auto val="1"/>
        <c:lblAlgn val="ctr"/>
        <c:lblOffset val="100"/>
        <c:noMultiLvlLbl val="0"/>
      </c:catAx>
      <c:valAx>
        <c:axId val="422139712"/>
        <c:scaling>
          <c:orientation val="minMax"/>
        </c:scaling>
        <c:delete val="0"/>
        <c:axPos val="l"/>
        <c:majorGridlines>
          <c:spPr>
            <a:ln w="9525" cap="flat" cmpd="sng" algn="ctr">
              <a:solidFill>
                <a:schemeClr val="tx1">
                  <a:lumMod val="15000"/>
                  <a:lumOff val="85000"/>
                </a:schemeClr>
              </a:solidFill>
              <a:round/>
            </a:ln>
            <a:effectLst/>
          </c:spPr>
        </c:majorGridlines>
        <c:numFmt formatCode="#,##0_);[Red]\(#,##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422139056"/>
        <c:crosses val="autoZero"/>
        <c:crossBetween val="midCat"/>
      </c:valAx>
      <c:spPr>
        <a:noFill/>
        <a:ln>
          <a:noFill/>
        </a:ln>
        <a:effectLst/>
      </c:spPr>
    </c:plotArea>
    <c:plotVisOnly val="1"/>
    <c:dispBlanksAs val="zero"/>
    <c:showDLblsOverMax val="0"/>
  </c:chart>
  <c:spPr>
    <a:noFill/>
    <a:ln w="9525" cap="flat" cmpd="sng" algn="ctr">
      <a:no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4.jpg"/><Relationship Id="rId5" Type="http://schemas.openxmlformats.org/officeDocument/2006/relationships/image" Target="../media/image3.emf"/><Relationship Id="rId4" Type="http://schemas.openxmlformats.org/officeDocument/2006/relationships/chart" Target="../charts/chart3.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6.emf"/><Relationship Id="rId1" Type="http://schemas.openxmlformats.org/officeDocument/2006/relationships/image" Target="../media/image5.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10</xdr:col>
      <xdr:colOff>13225</xdr:colOff>
      <xdr:row>1</xdr:row>
      <xdr:rowOff>125897</xdr:rowOff>
    </xdr:to>
    <xdr:pic>
      <xdr:nvPicPr>
        <xdr:cNvPr id="5" name="図 4"/>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4085" t="1" b="-443"/>
        <a:stretch/>
      </xdr:blipFill>
      <xdr:spPr>
        <a:xfrm>
          <a:off x="0" y="0"/>
          <a:ext cx="6062842" cy="35781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507539</xdr:colOff>
      <xdr:row>21</xdr:row>
      <xdr:rowOff>176192</xdr:rowOff>
    </xdr:from>
    <xdr:to>
      <xdr:col>9</xdr:col>
      <xdr:colOff>310316</xdr:colOff>
      <xdr:row>31</xdr:row>
      <xdr:rowOff>221015</xdr:rowOff>
    </xdr:to>
    <xdr:graphicFrame macro="">
      <xdr:nvGraphicFramePr>
        <xdr:cNvPr id="11"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71717</xdr:colOff>
      <xdr:row>21</xdr:row>
      <xdr:rowOff>230354</xdr:rowOff>
    </xdr:from>
    <xdr:to>
      <xdr:col>6</xdr:col>
      <xdr:colOff>322728</xdr:colOff>
      <xdr:row>32</xdr:row>
      <xdr:rowOff>37028</xdr:rowOff>
    </xdr:to>
    <xdr:graphicFrame macro="">
      <xdr:nvGraphicFramePr>
        <xdr:cNvPr id="1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mc:AlternateContent xmlns:mc="http://schemas.openxmlformats.org/markup-compatibility/2006">
    <mc:Choice xmlns:a14="http://schemas.microsoft.com/office/drawing/2010/main" Requires="a14">
      <xdr:twoCellAnchor editAs="oneCell">
        <xdr:from>
          <xdr:col>1</xdr:col>
          <xdr:colOff>150743</xdr:colOff>
          <xdr:row>52</xdr:row>
          <xdr:rowOff>158695</xdr:rowOff>
        </xdr:from>
        <xdr:to>
          <xdr:col>14</xdr:col>
          <xdr:colOff>615233</xdr:colOff>
          <xdr:row>60</xdr:row>
          <xdr:rowOff>166316</xdr:rowOff>
        </xdr:to>
        <xdr:pic>
          <xdr:nvPicPr>
            <xdr:cNvPr id="7" name="図 6"/>
            <xdr:cNvPicPr>
              <a:picLocks noChangeAspect="1" noChangeArrowheads="1"/>
              <a:extLst>
                <a:ext uri="{84589F7E-364E-4C9E-8A38-B11213B215E9}">
                  <a14:cameraTool cellRange="計算式!$B$13:$L$20" spid="_x0000_s2213"/>
                </a:ext>
              </a:extLst>
            </xdr:cNvPicPr>
          </xdr:nvPicPr>
          <xdr:blipFill>
            <a:blip xmlns:r="http://schemas.openxmlformats.org/officeDocument/2006/relationships" r:embed="rId3"/>
            <a:srcRect/>
            <a:stretch>
              <a:fillRect/>
            </a:stretch>
          </xdr:blipFill>
          <xdr:spPr bwMode="auto">
            <a:xfrm>
              <a:off x="508552" y="10760434"/>
              <a:ext cx="7753185" cy="1862925"/>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xdr:from>
      <xdr:col>9</xdr:col>
      <xdr:colOff>144214</xdr:colOff>
      <xdr:row>20</xdr:row>
      <xdr:rowOff>28454</xdr:rowOff>
    </xdr:from>
    <xdr:to>
      <xdr:col>16</xdr:col>
      <xdr:colOff>22606</xdr:colOff>
      <xdr:row>32</xdr:row>
      <xdr:rowOff>121219</xdr:rowOff>
    </xdr:to>
    <xdr:graphicFrame macro="">
      <xdr:nvGraphicFramePr>
        <xdr:cNvPr id="8"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17</xdr:col>
          <xdr:colOff>89199</xdr:colOff>
          <xdr:row>5</xdr:row>
          <xdr:rowOff>125507</xdr:rowOff>
        </xdr:from>
        <xdr:to>
          <xdr:col>26</xdr:col>
          <xdr:colOff>279699</xdr:colOff>
          <xdr:row>21</xdr:row>
          <xdr:rowOff>13896</xdr:rowOff>
        </xdr:to>
        <xdr:pic>
          <xdr:nvPicPr>
            <xdr:cNvPr id="13" name="図 12"/>
            <xdr:cNvPicPr>
              <a:picLocks noChangeAspect="1" noChangeArrowheads="1"/>
              <a:extLst>
                <a:ext uri="{84589F7E-364E-4C9E-8A38-B11213B215E9}">
                  <a14:cameraTool cellRange="計算式!$N$5:$W$18" spid="_x0000_s2214"/>
                </a:ext>
              </a:extLst>
            </xdr:cNvPicPr>
          </xdr:nvPicPr>
          <xdr:blipFill>
            <a:blip xmlns:r="http://schemas.openxmlformats.org/officeDocument/2006/relationships" r:embed="rId5"/>
            <a:srcRect/>
            <a:stretch>
              <a:fillRect/>
            </a:stretch>
          </xdr:blipFill>
          <xdr:spPr bwMode="auto">
            <a:xfrm>
              <a:off x="9878658" y="1299883"/>
              <a:ext cx="6645088" cy="3259119"/>
            </a:xfrm>
            <a:prstGeom prst="rect">
              <a:avLst/>
            </a:prstGeom>
            <a:solidFill>
              <a:srgbClr val="FFFFFF" mc:Ignorable="a14" a14:legacySpreadsheetColorIndex="9"/>
            </a:solidFill>
            <a:ln w="9525">
              <a:noFill/>
              <a:miter lim="800000"/>
              <a:headEnd/>
              <a:tailEnd/>
            </a:ln>
          </xdr:spPr>
        </xdr:pic>
        <xdr:clientData/>
      </xdr:twoCellAnchor>
    </mc:Choice>
    <mc:Fallback/>
  </mc:AlternateContent>
  <xdr:twoCellAnchor editAs="oneCell">
    <xdr:from>
      <xdr:col>0</xdr:col>
      <xdr:colOff>8964</xdr:colOff>
      <xdr:row>0</xdr:row>
      <xdr:rowOff>8965</xdr:rowOff>
    </xdr:from>
    <xdr:to>
      <xdr:col>17</xdr:col>
      <xdr:colOff>8965</xdr:colOff>
      <xdr:row>2</xdr:row>
      <xdr:rowOff>58420</xdr:rowOff>
    </xdr:to>
    <xdr:pic>
      <xdr:nvPicPr>
        <xdr:cNvPr id="9" name="図 8"/>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8964" y="8965"/>
          <a:ext cx="9789460" cy="51562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J38"/>
  <sheetViews>
    <sheetView showGridLines="0" tabSelected="1" view="pageBreakPreview" zoomScale="115" zoomScaleNormal="100" zoomScaleSheetLayoutView="115" workbookViewId="0">
      <selection activeCell="B3" sqref="B3"/>
    </sheetView>
  </sheetViews>
  <sheetFormatPr defaultRowHeight="18" x14ac:dyDescent="0.45"/>
  <cols>
    <col min="1" max="1" width="1.69921875" customWidth="1"/>
    <col min="2" max="2" width="9.796875" customWidth="1"/>
    <col min="9" max="9" width="13.296875" customWidth="1"/>
    <col min="10" max="10" width="1.796875" customWidth="1"/>
  </cols>
  <sheetData>
    <row r="4" spans="2:10" ht="18.600000000000001" thickBot="1" x14ac:dyDescent="0.5"/>
    <row r="5" spans="2:10" x14ac:dyDescent="0.45">
      <c r="B5" s="74" t="s">
        <v>7</v>
      </c>
      <c r="C5" s="75"/>
      <c r="D5" s="75"/>
      <c r="E5" s="75"/>
      <c r="F5" s="75"/>
      <c r="G5" s="75"/>
      <c r="H5" s="75"/>
      <c r="I5" s="76"/>
    </row>
    <row r="6" spans="2:10" ht="18" customHeight="1" x14ac:dyDescent="0.45">
      <c r="B6" s="77"/>
      <c r="C6" s="78"/>
      <c r="D6" s="78"/>
      <c r="E6" s="78"/>
      <c r="F6" s="78"/>
      <c r="G6" s="78"/>
      <c r="H6" s="78"/>
      <c r="I6" s="79"/>
    </row>
    <row r="7" spans="2:10" ht="18" customHeight="1" thickBot="1" x14ac:dyDescent="0.5">
      <c r="B7" s="80"/>
      <c r="C7" s="81"/>
      <c r="D7" s="81"/>
      <c r="E7" s="81"/>
      <c r="F7" s="81"/>
      <c r="G7" s="81"/>
      <c r="H7" s="81"/>
      <c r="I7" s="82"/>
    </row>
    <row r="8" spans="2:10" x14ac:dyDescent="0.45">
      <c r="B8" s="1"/>
      <c r="C8" s="1"/>
      <c r="D8" s="1"/>
      <c r="E8" s="1"/>
      <c r="F8" s="1"/>
      <c r="G8" s="1"/>
      <c r="H8" s="1"/>
      <c r="I8" s="1"/>
    </row>
    <row r="9" spans="2:10" x14ac:dyDescent="0.45">
      <c r="B9" s="1"/>
      <c r="C9" s="1"/>
      <c r="D9" s="1"/>
      <c r="E9" s="1"/>
      <c r="F9" s="1"/>
      <c r="G9" s="1"/>
      <c r="H9" s="1"/>
      <c r="I9" s="1"/>
    </row>
    <row r="11" spans="2:10" x14ac:dyDescent="0.45">
      <c r="B11" s="71" t="s">
        <v>58</v>
      </c>
      <c r="C11" s="72"/>
      <c r="D11" s="72"/>
      <c r="E11" s="72"/>
      <c r="F11" s="72"/>
      <c r="G11" s="72"/>
      <c r="H11" s="72"/>
      <c r="I11" s="73"/>
    </row>
    <row r="12" spans="2:10" x14ac:dyDescent="0.45">
      <c r="B12" s="3" t="s">
        <v>5</v>
      </c>
      <c r="C12" s="3"/>
      <c r="D12" s="3"/>
      <c r="E12" s="3"/>
      <c r="F12" s="3"/>
      <c r="G12" s="3"/>
      <c r="H12" s="2"/>
      <c r="I12" s="2"/>
      <c r="J12" s="2"/>
    </row>
    <row r="13" spans="2:10" x14ac:dyDescent="0.45">
      <c r="B13" s="2" t="s">
        <v>20</v>
      </c>
      <c r="C13" s="2"/>
      <c r="D13" s="2"/>
      <c r="E13" s="2"/>
      <c r="F13" s="2"/>
      <c r="G13" s="2"/>
      <c r="H13" s="2"/>
      <c r="I13" s="2"/>
      <c r="J13" s="2"/>
    </row>
    <row r="14" spans="2:10" x14ac:dyDescent="0.45">
      <c r="B14" s="2" t="s">
        <v>8</v>
      </c>
      <c r="C14" s="2"/>
      <c r="D14" s="2"/>
      <c r="E14" s="2"/>
      <c r="F14" s="2"/>
      <c r="G14" s="2"/>
      <c r="H14" s="2"/>
      <c r="I14" s="2"/>
      <c r="J14" s="2"/>
    </row>
    <row r="15" spans="2:10" x14ac:dyDescent="0.45">
      <c r="B15" s="2" t="s">
        <v>9</v>
      </c>
      <c r="C15" s="2"/>
      <c r="D15" s="2"/>
      <c r="E15" s="2"/>
      <c r="F15" s="2"/>
      <c r="G15" s="2"/>
      <c r="H15" s="2"/>
      <c r="I15" s="2"/>
      <c r="J15" s="2"/>
    </row>
    <row r="16" spans="2:10" x14ac:dyDescent="0.45">
      <c r="B16" s="2" t="s">
        <v>10</v>
      </c>
      <c r="C16" s="2"/>
      <c r="D16" s="2"/>
      <c r="E16" s="2"/>
      <c r="F16" s="2"/>
      <c r="G16" s="2"/>
      <c r="H16" s="2"/>
      <c r="I16" s="2"/>
      <c r="J16" s="2"/>
    </row>
    <row r="17" spans="2:10" x14ac:dyDescent="0.45">
      <c r="B17" s="2" t="s">
        <v>11</v>
      </c>
      <c r="C17" s="2"/>
      <c r="D17" s="2"/>
      <c r="E17" s="2"/>
      <c r="F17" s="2"/>
      <c r="G17" s="2"/>
      <c r="H17" s="2"/>
      <c r="I17" s="2"/>
      <c r="J17" s="2"/>
    </row>
    <row r="18" spans="2:10" x14ac:dyDescent="0.45">
      <c r="B18" s="2" t="s">
        <v>6</v>
      </c>
      <c r="C18" s="2"/>
      <c r="D18" s="2"/>
      <c r="E18" s="2"/>
      <c r="F18" s="2"/>
      <c r="G18" s="2"/>
      <c r="H18" s="2"/>
      <c r="I18" s="2"/>
      <c r="J18" s="2"/>
    </row>
    <row r="19" spans="2:10" x14ac:dyDescent="0.45">
      <c r="B19" s="4" t="s">
        <v>12</v>
      </c>
      <c r="C19" s="2"/>
      <c r="D19" s="2"/>
      <c r="E19" s="2"/>
      <c r="F19" s="2"/>
      <c r="G19" s="2"/>
      <c r="H19" s="2"/>
      <c r="I19" s="2"/>
      <c r="J19" s="2"/>
    </row>
    <row r="20" spans="2:10" x14ac:dyDescent="0.45">
      <c r="B20" s="4" t="s">
        <v>13</v>
      </c>
      <c r="C20" s="2"/>
      <c r="D20" s="2"/>
      <c r="E20" s="2"/>
      <c r="F20" s="2"/>
      <c r="G20" s="2"/>
      <c r="H20" s="2"/>
      <c r="I20" s="2"/>
      <c r="J20" s="2"/>
    </row>
    <row r="21" spans="2:10" x14ac:dyDescent="0.45">
      <c r="B21" s="2"/>
      <c r="C21" s="2"/>
      <c r="D21" s="2"/>
      <c r="E21" s="2"/>
      <c r="F21" s="2"/>
      <c r="G21" s="2"/>
      <c r="H21" s="2"/>
      <c r="I21" s="2"/>
      <c r="J21" s="2"/>
    </row>
    <row r="24" spans="2:10" x14ac:dyDescent="0.45">
      <c r="B24" s="71" t="s">
        <v>59</v>
      </c>
      <c r="C24" s="72"/>
      <c r="D24" s="72"/>
      <c r="E24" s="72"/>
      <c r="F24" s="72"/>
      <c r="G24" s="72"/>
      <c r="H24" s="72"/>
      <c r="I24" s="73"/>
    </row>
    <row r="25" spans="2:10" x14ac:dyDescent="0.45">
      <c r="B25" s="2" t="s">
        <v>0</v>
      </c>
      <c r="C25" s="2"/>
      <c r="D25" s="3"/>
      <c r="E25" s="2"/>
      <c r="F25" s="2"/>
      <c r="G25" s="2"/>
      <c r="H25" s="2"/>
      <c r="I25" s="2"/>
    </row>
    <row r="26" spans="2:10" x14ac:dyDescent="0.45">
      <c r="B26" s="2" t="s">
        <v>14</v>
      </c>
      <c r="C26" s="2"/>
      <c r="D26" s="2"/>
      <c r="E26" s="2"/>
      <c r="F26" s="2"/>
      <c r="G26" s="2"/>
      <c r="H26" s="2"/>
      <c r="I26" s="2"/>
    </row>
    <row r="27" spans="2:10" x14ac:dyDescent="0.45">
      <c r="B27" s="2" t="s">
        <v>4</v>
      </c>
      <c r="C27" s="2"/>
      <c r="D27" s="2"/>
      <c r="E27" s="2"/>
      <c r="F27" s="2"/>
      <c r="G27" s="2"/>
      <c r="H27" s="2"/>
      <c r="I27" s="2"/>
    </row>
    <row r="28" spans="2:10" x14ac:dyDescent="0.45">
      <c r="B28" s="2" t="s">
        <v>15</v>
      </c>
      <c r="C28" s="2"/>
      <c r="D28" s="2"/>
      <c r="E28" s="2"/>
      <c r="F28" s="2"/>
      <c r="G28" s="2"/>
      <c r="H28" s="2"/>
      <c r="I28" s="2"/>
    </row>
    <row r="29" spans="2:10" x14ac:dyDescent="0.45">
      <c r="B29" s="2" t="s">
        <v>16</v>
      </c>
      <c r="C29" s="2"/>
      <c r="D29" s="2"/>
      <c r="E29" s="2"/>
      <c r="F29" s="2"/>
      <c r="G29" s="2"/>
      <c r="H29" s="2"/>
      <c r="I29" s="2"/>
    </row>
    <row r="30" spans="2:10" x14ac:dyDescent="0.45">
      <c r="B30" s="2" t="s">
        <v>1</v>
      </c>
      <c r="C30" s="2"/>
      <c r="D30" s="2"/>
      <c r="E30" s="2"/>
      <c r="F30" s="2"/>
      <c r="G30" s="2"/>
      <c r="H30" s="2"/>
      <c r="I30" s="2"/>
    </row>
    <row r="31" spans="2:10" x14ac:dyDescent="0.45">
      <c r="B31" s="2" t="s">
        <v>2</v>
      </c>
      <c r="C31" s="2"/>
      <c r="D31" s="2"/>
      <c r="E31" s="2"/>
      <c r="F31" s="2"/>
      <c r="G31" s="2"/>
      <c r="H31" s="2"/>
      <c r="I31" s="2"/>
    </row>
    <row r="32" spans="2:10" x14ac:dyDescent="0.45">
      <c r="B32" s="4" t="s">
        <v>22</v>
      </c>
      <c r="C32" s="2"/>
      <c r="D32" s="2"/>
      <c r="E32" s="2"/>
      <c r="F32" s="2"/>
      <c r="G32" s="2"/>
      <c r="H32" s="2"/>
      <c r="I32" s="2"/>
    </row>
    <row r="33" spans="2:9" x14ac:dyDescent="0.45">
      <c r="B33" s="4" t="s">
        <v>23</v>
      </c>
      <c r="C33" s="2"/>
      <c r="D33" s="2"/>
      <c r="E33" s="2"/>
      <c r="F33" s="2"/>
      <c r="G33" s="2"/>
      <c r="H33" s="2"/>
      <c r="I33" s="2"/>
    </row>
    <row r="34" spans="2:9" x14ac:dyDescent="0.45">
      <c r="B34" s="2" t="s">
        <v>17</v>
      </c>
      <c r="C34" s="2"/>
      <c r="D34" s="2"/>
      <c r="E34" s="2"/>
      <c r="F34" s="2"/>
      <c r="G34" s="2"/>
      <c r="H34" s="2"/>
      <c r="I34" s="2"/>
    </row>
    <row r="35" spans="2:9" x14ac:dyDescent="0.45">
      <c r="B35" s="2" t="s">
        <v>18</v>
      </c>
      <c r="C35" s="2"/>
      <c r="D35" s="2"/>
      <c r="E35" s="2"/>
      <c r="F35" s="2"/>
      <c r="G35" s="2"/>
      <c r="H35" s="2"/>
      <c r="I35" s="2"/>
    </row>
    <row r="36" spans="2:9" x14ac:dyDescent="0.45">
      <c r="B36" s="2" t="s">
        <v>19</v>
      </c>
      <c r="C36" s="2"/>
      <c r="D36" s="2"/>
      <c r="E36" s="2"/>
      <c r="F36" s="2"/>
      <c r="G36" s="2"/>
      <c r="H36" s="2"/>
      <c r="I36" s="2"/>
    </row>
    <row r="37" spans="2:9" x14ac:dyDescent="0.45">
      <c r="B37" s="2" t="s">
        <v>21</v>
      </c>
      <c r="C37" s="2"/>
      <c r="D37" s="2"/>
      <c r="E37" s="2"/>
      <c r="F37" s="2"/>
      <c r="G37" s="2"/>
      <c r="H37" s="2"/>
      <c r="I37" s="2"/>
    </row>
    <row r="38" spans="2:9" x14ac:dyDescent="0.45">
      <c r="B38" s="2" t="s">
        <v>3</v>
      </c>
      <c r="C38" s="2"/>
      <c r="D38" s="2"/>
      <c r="E38" s="2"/>
      <c r="F38" s="2"/>
      <c r="G38" s="2"/>
      <c r="H38" s="2"/>
      <c r="I38" s="2"/>
    </row>
  </sheetData>
  <sheetProtection password="CCDB" sheet="1" objects="1" scenarios="1"/>
  <mergeCells count="3">
    <mergeCell ref="B24:I24"/>
    <mergeCell ref="B11:I11"/>
    <mergeCell ref="B5:I7"/>
  </mergeCells>
  <phoneticPr fontId="1"/>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3:R59"/>
  <sheetViews>
    <sheetView showGridLines="0" view="pageBreakPreview" zoomScale="85" zoomScaleNormal="100" zoomScaleSheetLayoutView="85" workbookViewId="0">
      <selection activeCell="B4" sqref="B4:P6"/>
    </sheetView>
  </sheetViews>
  <sheetFormatPr defaultRowHeight="18" x14ac:dyDescent="0.45"/>
  <cols>
    <col min="1" max="1" width="7.09765625" customWidth="1"/>
    <col min="2" max="2" width="8.796875" style="1"/>
    <col min="3" max="3" width="8.796875" style="12"/>
    <col min="4" max="4" width="0.69921875" customWidth="1"/>
    <col min="5" max="5" width="0.796875" customWidth="1"/>
    <col min="6" max="6" width="12.3984375" style="1" bestFit="1" customWidth="1"/>
    <col min="8" max="8" width="2.69921875" customWidth="1"/>
    <col min="11" max="11" width="8.796875" style="12" customWidth="1"/>
    <col min="16" max="16" width="8.8984375" customWidth="1"/>
    <col min="17" max="17" width="7.59765625" customWidth="1"/>
    <col min="19" max="19" width="14.09765625" customWidth="1"/>
  </cols>
  <sheetData>
    <row r="3" spans="2:18" ht="19.2" customHeight="1" thickBot="1" x14ac:dyDescent="0.5"/>
    <row r="4" spans="2:18" ht="18" customHeight="1" x14ac:dyDescent="0.45">
      <c r="B4" s="85" t="s">
        <v>85</v>
      </c>
      <c r="C4" s="86"/>
      <c r="D4" s="86"/>
      <c r="E4" s="86"/>
      <c r="F4" s="86"/>
      <c r="G4" s="86"/>
      <c r="H4" s="86"/>
      <c r="I4" s="86"/>
      <c r="J4" s="86"/>
      <c r="K4" s="86"/>
      <c r="L4" s="86"/>
      <c r="M4" s="86"/>
      <c r="N4" s="86"/>
      <c r="O4" s="86"/>
      <c r="P4" s="87"/>
    </row>
    <row r="5" spans="2:18" ht="18" customHeight="1" x14ac:dyDescent="0.45">
      <c r="B5" s="88"/>
      <c r="C5" s="89"/>
      <c r="D5" s="89"/>
      <c r="E5" s="89"/>
      <c r="F5" s="89"/>
      <c r="G5" s="89"/>
      <c r="H5" s="89"/>
      <c r="I5" s="89"/>
      <c r="J5" s="89"/>
      <c r="K5" s="89"/>
      <c r="L5" s="89"/>
      <c r="M5" s="89"/>
      <c r="N5" s="89"/>
      <c r="O5" s="89"/>
      <c r="P5" s="90"/>
    </row>
    <row r="6" spans="2:18" ht="18.600000000000001" customHeight="1" thickBot="1" x14ac:dyDescent="0.5">
      <c r="B6" s="91"/>
      <c r="C6" s="92"/>
      <c r="D6" s="92"/>
      <c r="E6" s="92"/>
      <c r="F6" s="92"/>
      <c r="G6" s="92"/>
      <c r="H6" s="92"/>
      <c r="I6" s="92"/>
      <c r="J6" s="92"/>
      <c r="K6" s="92"/>
      <c r="L6" s="92"/>
      <c r="M6" s="92"/>
      <c r="N6" s="92"/>
      <c r="O6" s="92"/>
      <c r="P6" s="93"/>
    </row>
    <row r="7" spans="2:18" ht="21" customHeight="1" thickBot="1" x14ac:dyDescent="0.5"/>
    <row r="8" spans="2:18" ht="19.2" thickTop="1" thickBot="1" x14ac:dyDescent="0.5">
      <c r="B8" s="11" t="s">
        <v>24</v>
      </c>
      <c r="K8" s="15"/>
      <c r="O8" s="15"/>
      <c r="P8" s="15" t="s">
        <v>39</v>
      </c>
    </row>
    <row r="9" spans="2:18" ht="10.050000000000001" customHeight="1" thickTop="1" thickBot="1" x14ac:dyDescent="0.5"/>
    <row r="10" spans="2:18" ht="19.2" thickTop="1" thickBot="1" x14ac:dyDescent="0.5">
      <c r="B10" s="9" t="s">
        <v>34</v>
      </c>
      <c r="C10" s="68">
        <v>2000</v>
      </c>
      <c r="D10" s="2"/>
      <c r="E10" s="6"/>
      <c r="F10" s="9" t="s">
        <v>28</v>
      </c>
      <c r="G10" s="68">
        <v>1500</v>
      </c>
      <c r="J10" s="30" t="s">
        <v>31</v>
      </c>
      <c r="K10" s="8"/>
      <c r="L10" s="68">
        <v>12000</v>
      </c>
      <c r="N10" s="31" t="s">
        <v>70</v>
      </c>
      <c r="O10" s="31" t="s">
        <v>81</v>
      </c>
      <c r="P10" s="31" t="s">
        <v>71</v>
      </c>
      <c r="R10" s="32"/>
    </row>
    <row r="11" spans="2:18" ht="19.2" thickTop="1" thickBot="1" x14ac:dyDescent="0.5">
      <c r="B11" s="9" t="s">
        <v>25</v>
      </c>
      <c r="C11" s="68">
        <v>1000</v>
      </c>
      <c r="D11" s="2"/>
      <c r="E11" s="6"/>
      <c r="F11" s="9" t="s">
        <v>56</v>
      </c>
      <c r="G11" s="68">
        <v>300</v>
      </c>
      <c r="J11" s="8" t="s">
        <v>32</v>
      </c>
      <c r="K11" s="8"/>
      <c r="L11" s="68">
        <v>9500</v>
      </c>
      <c r="N11" s="31" t="s">
        <v>97</v>
      </c>
      <c r="O11" s="69">
        <v>0</v>
      </c>
      <c r="P11" s="69">
        <v>0</v>
      </c>
    </row>
    <row r="12" spans="2:18" ht="19.2" thickTop="1" thickBot="1" x14ac:dyDescent="0.5">
      <c r="B12" s="9" t="s">
        <v>26</v>
      </c>
      <c r="C12" s="68">
        <v>1200</v>
      </c>
      <c r="D12" s="2"/>
      <c r="E12" s="6"/>
      <c r="F12" s="9" t="s">
        <v>57</v>
      </c>
      <c r="G12" s="68">
        <v>700</v>
      </c>
      <c r="J12" s="8" t="s">
        <v>50</v>
      </c>
      <c r="K12" s="8"/>
      <c r="L12" s="68">
        <v>2000</v>
      </c>
      <c r="N12" s="31" t="s">
        <v>98</v>
      </c>
      <c r="O12" s="69">
        <v>200</v>
      </c>
      <c r="P12" s="69">
        <v>0</v>
      </c>
    </row>
    <row r="13" spans="2:18" ht="19.2" thickTop="1" thickBot="1" x14ac:dyDescent="0.5">
      <c r="B13" s="9"/>
      <c r="E13" s="5"/>
      <c r="F13" s="9" t="s">
        <v>27</v>
      </c>
      <c r="G13" s="12">
        <f>G19-G10-G11-G15-G12</f>
        <v>1000</v>
      </c>
      <c r="J13" s="8"/>
      <c r="K13" s="8" t="s">
        <v>51</v>
      </c>
      <c r="L13" s="68">
        <v>1000</v>
      </c>
      <c r="N13" s="31" t="s">
        <v>99</v>
      </c>
      <c r="O13" s="69">
        <v>500</v>
      </c>
      <c r="P13" s="69">
        <v>0</v>
      </c>
    </row>
    <row r="14" spans="2:18" ht="19.2" thickTop="1" thickBot="1" x14ac:dyDescent="0.5">
      <c r="B14" s="9" t="s">
        <v>73</v>
      </c>
      <c r="C14" s="68">
        <v>600</v>
      </c>
      <c r="D14" s="2"/>
      <c r="E14" s="6"/>
      <c r="F14" s="9"/>
      <c r="G14" s="12"/>
      <c r="J14" s="8" t="s">
        <v>35</v>
      </c>
      <c r="K14" s="8"/>
      <c r="L14" s="68">
        <v>300</v>
      </c>
      <c r="N14" s="31" t="s">
        <v>100</v>
      </c>
      <c r="O14" s="69">
        <v>200</v>
      </c>
      <c r="P14" s="69">
        <v>200</v>
      </c>
    </row>
    <row r="15" spans="2:18" ht="19.2" thickTop="1" thickBot="1" x14ac:dyDescent="0.5">
      <c r="B15" s="9" t="s">
        <v>27</v>
      </c>
      <c r="C15" s="12">
        <f>C19-C10-C11-C12-C14</f>
        <v>200</v>
      </c>
      <c r="E15" s="5"/>
      <c r="F15" s="9" t="s">
        <v>33</v>
      </c>
      <c r="G15" s="68">
        <v>1500</v>
      </c>
      <c r="J15" s="8" t="s">
        <v>72</v>
      </c>
      <c r="K15" s="8"/>
      <c r="L15" s="68">
        <v>50</v>
      </c>
      <c r="N15" s="31" t="s">
        <v>101</v>
      </c>
      <c r="O15" s="69">
        <v>0</v>
      </c>
      <c r="P15" s="69">
        <v>200</v>
      </c>
    </row>
    <row r="16" spans="2:18" ht="6" customHeight="1" thickTop="1" x14ac:dyDescent="0.45">
      <c r="B16" s="9"/>
      <c r="E16" s="5"/>
      <c r="F16" s="9"/>
      <c r="G16" s="23"/>
      <c r="J16" s="34"/>
      <c r="K16" s="34"/>
      <c r="L16" s="34"/>
      <c r="M16" s="34"/>
      <c r="N16" s="34"/>
    </row>
    <row r="17" spans="2:15" ht="4.2" customHeight="1" x14ac:dyDescent="0.45">
      <c r="B17" s="10"/>
      <c r="C17" s="13"/>
      <c r="D17" s="5"/>
      <c r="E17" s="5"/>
      <c r="F17" s="10"/>
      <c r="G17" s="13"/>
      <c r="J17" s="35"/>
      <c r="K17" s="35"/>
      <c r="L17" s="35"/>
      <c r="M17" s="35"/>
      <c r="N17" s="35"/>
      <c r="O17" s="36"/>
    </row>
    <row r="18" spans="2:15" s="7" customFormat="1" ht="4.2" customHeight="1" thickBot="1" x14ac:dyDescent="0.5">
      <c r="B18" s="9"/>
      <c r="C18" s="14"/>
      <c r="E18" s="5"/>
      <c r="F18" s="9"/>
      <c r="G18" s="14"/>
      <c r="J18" s="35"/>
      <c r="K18" s="35"/>
      <c r="L18" s="35"/>
      <c r="M18" s="35"/>
      <c r="N18" s="35"/>
      <c r="O18" s="36"/>
    </row>
    <row r="19" spans="2:15" ht="19.2" thickTop="1" thickBot="1" x14ac:dyDescent="0.5">
      <c r="B19" s="9" t="s">
        <v>29</v>
      </c>
      <c r="C19" s="68">
        <v>5000</v>
      </c>
      <c r="D19" s="2"/>
      <c r="E19" s="6"/>
      <c r="F19" s="9" t="s">
        <v>30</v>
      </c>
      <c r="G19" s="68">
        <v>5000</v>
      </c>
      <c r="J19" s="61" t="s">
        <v>123</v>
      </c>
      <c r="K19" s="61"/>
      <c r="L19" s="68">
        <v>30</v>
      </c>
      <c r="M19" s="35"/>
      <c r="N19" s="35"/>
      <c r="O19" s="36"/>
    </row>
    <row r="20" spans="2:15" ht="30.6" customHeight="1" thickTop="1" thickBot="1" x14ac:dyDescent="0.5"/>
    <row r="21" spans="2:15" ht="18.600000000000001" thickBot="1" x14ac:dyDescent="0.5">
      <c r="B21" s="83" t="s">
        <v>74</v>
      </c>
      <c r="C21" s="84"/>
      <c r="J21" s="83" t="s">
        <v>75</v>
      </c>
      <c r="K21" s="84"/>
    </row>
    <row r="33" spans="2:11" x14ac:dyDescent="0.45">
      <c r="B33" s="63"/>
    </row>
    <row r="34" spans="2:11" x14ac:dyDescent="0.45">
      <c r="B34" s="63" t="s">
        <v>102</v>
      </c>
    </row>
    <row r="35" spans="2:11" x14ac:dyDescent="0.45">
      <c r="B35" s="63" t="s">
        <v>103</v>
      </c>
    </row>
    <row r="36" spans="2:11" x14ac:dyDescent="0.45">
      <c r="B36" s="63"/>
    </row>
    <row r="37" spans="2:11" ht="18.600000000000001" thickBot="1" x14ac:dyDescent="0.5">
      <c r="B37" s="50"/>
    </row>
    <row r="38" spans="2:11" ht="18.600000000000001" thickBot="1" x14ac:dyDescent="0.5">
      <c r="B38" s="83" t="s">
        <v>96</v>
      </c>
      <c r="C38" s="84"/>
    </row>
    <row r="39" spans="2:11" ht="10.050000000000001" customHeight="1" x14ac:dyDescent="0.45"/>
    <row r="41" spans="2:11" x14ac:dyDescent="0.45">
      <c r="B41" s="19" t="s">
        <v>54</v>
      </c>
      <c r="C41" s="20"/>
      <c r="D41" s="21"/>
      <c r="E41" s="21"/>
      <c r="F41" s="22"/>
      <c r="G41" s="24">
        <f>C10-G11-G42-G47-G48</f>
        <v>708.94736842105249</v>
      </c>
      <c r="H41" s="21" t="s">
        <v>38</v>
      </c>
      <c r="I41" s="64"/>
      <c r="J41" s="65"/>
      <c r="K41" t="s">
        <v>63</v>
      </c>
    </row>
    <row r="42" spans="2:11" x14ac:dyDescent="0.45">
      <c r="B42" s="16" t="s">
        <v>53</v>
      </c>
      <c r="C42" s="17"/>
      <c r="D42" s="8"/>
      <c r="E42" s="8"/>
      <c r="F42" s="1" t="s">
        <v>40</v>
      </c>
      <c r="G42" s="25">
        <f>IF(G43*L10/12&gt;0,G43*L10/12,0)</f>
        <v>621.05263157894751</v>
      </c>
      <c r="H42" t="s">
        <v>38</v>
      </c>
      <c r="K42" t="s">
        <v>46</v>
      </c>
    </row>
    <row r="43" spans="2:11" x14ac:dyDescent="0.45">
      <c r="B43" s="18" t="s">
        <v>36</v>
      </c>
      <c r="C43" s="17"/>
      <c r="D43" s="8"/>
      <c r="E43" s="8"/>
      <c r="F43" s="1" t="s">
        <v>41</v>
      </c>
      <c r="G43" s="26">
        <f>G44+G45-G46</f>
        <v>0.62105263157894752</v>
      </c>
      <c r="H43" t="s">
        <v>37</v>
      </c>
      <c r="K43" t="s">
        <v>45</v>
      </c>
    </row>
    <row r="44" spans="2:11" x14ac:dyDescent="0.45">
      <c r="B44" s="18" t="s">
        <v>62</v>
      </c>
      <c r="C44" s="17"/>
      <c r="D44" s="8"/>
      <c r="E44" s="8"/>
      <c r="F44" s="1" t="s">
        <v>42</v>
      </c>
      <c r="G44" s="26">
        <f>C11/(L10/12)</f>
        <v>1</v>
      </c>
      <c r="H44" t="s">
        <v>37</v>
      </c>
      <c r="K44" t="s">
        <v>47</v>
      </c>
    </row>
    <row r="45" spans="2:11" x14ac:dyDescent="0.45">
      <c r="B45" s="18" t="s">
        <v>61</v>
      </c>
      <c r="C45" s="17"/>
      <c r="D45" s="8"/>
      <c r="E45" s="8"/>
      <c r="F45" s="1" t="s">
        <v>43</v>
      </c>
      <c r="G45" s="26">
        <f>C12/(L11/12)</f>
        <v>1.5157894736842106</v>
      </c>
      <c r="H45" t="s">
        <v>37</v>
      </c>
      <c r="K45" t="s">
        <v>48</v>
      </c>
    </row>
    <row r="46" spans="2:11" ht="18.600000000000001" thickBot="1" x14ac:dyDescent="0.5">
      <c r="B46" s="18" t="s">
        <v>60</v>
      </c>
      <c r="C46" s="17"/>
      <c r="D46" s="8"/>
      <c r="E46" s="8"/>
      <c r="F46" s="1" t="s">
        <v>44</v>
      </c>
      <c r="G46" s="27">
        <f>G10/(L11/12)</f>
        <v>1.8947368421052633</v>
      </c>
      <c r="H46" t="s">
        <v>37</v>
      </c>
      <c r="K46" t="s">
        <v>49</v>
      </c>
    </row>
    <row r="47" spans="2:11" ht="19.2" thickTop="1" thickBot="1" x14ac:dyDescent="0.5">
      <c r="B47" s="16" t="s">
        <v>67</v>
      </c>
      <c r="C47" s="17"/>
      <c r="D47" s="8"/>
      <c r="E47" s="8"/>
      <c r="F47" s="1" t="s">
        <v>52</v>
      </c>
      <c r="G47" s="70">
        <f>L13/4</f>
        <v>250</v>
      </c>
      <c r="H47" t="s">
        <v>38</v>
      </c>
      <c r="K47" t="s">
        <v>68</v>
      </c>
    </row>
    <row r="48" spans="2:11" ht="19.2" thickTop="1" thickBot="1" x14ac:dyDescent="0.5">
      <c r="B48" s="16" t="s">
        <v>66</v>
      </c>
      <c r="C48" s="17"/>
      <c r="D48" s="8"/>
      <c r="E48" s="8"/>
      <c r="F48" s="1" t="s">
        <v>55</v>
      </c>
      <c r="G48" s="70">
        <f>C14/5</f>
        <v>120</v>
      </c>
      <c r="H48" t="s">
        <v>38</v>
      </c>
      <c r="K48" t="s">
        <v>69</v>
      </c>
    </row>
    <row r="49" spans="2:15" ht="18.600000000000001" thickTop="1" x14ac:dyDescent="0.45"/>
    <row r="51" spans="2:15" x14ac:dyDescent="0.45">
      <c r="G51" s="1"/>
      <c r="H51" s="33"/>
      <c r="I51" s="1"/>
      <c r="J51" s="1"/>
      <c r="K51" s="1"/>
      <c r="L51" s="1"/>
      <c r="M51" s="1"/>
      <c r="N51" s="1"/>
      <c r="O51" s="1"/>
    </row>
    <row r="52" spans="2:15" x14ac:dyDescent="0.45">
      <c r="B52" s="19" t="s">
        <v>64</v>
      </c>
      <c r="C52" s="20"/>
      <c r="D52" s="21"/>
      <c r="E52" s="21"/>
      <c r="F52" s="22"/>
      <c r="G52" s="12"/>
      <c r="O52" s="15" t="s">
        <v>39</v>
      </c>
    </row>
    <row r="53" spans="2:15" x14ac:dyDescent="0.45">
      <c r="B53"/>
      <c r="F53"/>
      <c r="G53" s="12"/>
    </row>
    <row r="54" spans="2:15" x14ac:dyDescent="0.45">
      <c r="B54"/>
      <c r="C54" s="33"/>
      <c r="D54" s="1"/>
      <c r="E54" s="1"/>
      <c r="G54" s="33"/>
      <c r="H54" s="1"/>
      <c r="I54" s="1"/>
      <c r="J54" s="1"/>
      <c r="K54" s="33"/>
      <c r="L54" s="1"/>
      <c r="M54" s="1"/>
      <c r="N54" s="1"/>
      <c r="O54" s="1"/>
    </row>
    <row r="55" spans="2:15" x14ac:dyDescent="0.45">
      <c r="B55"/>
      <c r="F55"/>
      <c r="G55" s="12"/>
    </row>
    <row r="56" spans="2:15" x14ac:dyDescent="0.45">
      <c r="B56"/>
      <c r="D56" s="12"/>
      <c r="E56" s="12"/>
      <c r="F56" s="12"/>
      <c r="G56" s="12"/>
      <c r="H56" s="12"/>
      <c r="I56" s="12"/>
      <c r="J56" s="12"/>
      <c r="L56" s="12"/>
      <c r="M56" s="12"/>
      <c r="N56" s="12"/>
      <c r="O56" s="12"/>
    </row>
    <row r="57" spans="2:15" x14ac:dyDescent="0.45">
      <c r="B57"/>
      <c r="F57"/>
      <c r="G57" s="12"/>
    </row>
    <row r="58" spans="2:15" x14ac:dyDescent="0.45">
      <c r="B58"/>
      <c r="F58"/>
      <c r="G58" s="12"/>
    </row>
    <row r="59" spans="2:15" x14ac:dyDescent="0.45">
      <c r="B59"/>
      <c r="F59"/>
      <c r="G59" s="12"/>
    </row>
  </sheetData>
  <sheetProtection password="CCDB" sheet="1" objects="1" scenarios="1"/>
  <mergeCells count="4">
    <mergeCell ref="B21:C21"/>
    <mergeCell ref="J21:K21"/>
    <mergeCell ref="B38:C38"/>
    <mergeCell ref="B4:P6"/>
  </mergeCells>
  <phoneticPr fontId="1"/>
  <pageMargins left="0.70866141732283472" right="0.70866141732283472" top="0.39370078740157483" bottom="0.39370078740157483" header="0.31496062992125984" footer="0.31496062992125984"/>
  <pageSetup paperSize="9" scale="84" orientation="landscape" r:id="rId1"/>
  <rowBreaks count="1" manualBreakCount="1">
    <brk id="35" max="16"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20"/>
  <sheetViews>
    <sheetView showGridLines="0" workbookViewId="0"/>
  </sheetViews>
  <sheetFormatPr defaultRowHeight="18" x14ac:dyDescent="0.45"/>
  <cols>
    <col min="2" max="2" width="13.69921875" customWidth="1"/>
    <col min="8" max="8" width="8.8984375" customWidth="1"/>
    <col min="14" max="14" width="14.296875" customWidth="1"/>
    <col min="23" max="23" width="2.19921875" customWidth="1"/>
  </cols>
  <sheetData>
    <row r="2" spans="2:15" x14ac:dyDescent="0.45">
      <c r="B2" t="s">
        <v>65</v>
      </c>
    </row>
    <row r="4" spans="2:15" x14ac:dyDescent="0.45">
      <c r="B4" t="str">
        <f>IF(シミュレーション!G10&gt;0,"現預金等","")</f>
        <v>現預金等</v>
      </c>
      <c r="C4" s="28">
        <f>シミュレーション!C10</f>
        <v>2000</v>
      </c>
    </row>
    <row r="5" spans="2:15" x14ac:dyDescent="0.45">
      <c r="B5" t="str">
        <f>IF(シミュレーション!G41&lt;0,"要確認","")</f>
        <v/>
      </c>
      <c r="C5" s="28" t="str">
        <f>IF(シミュレーション!G41&lt;0,D5,"")</f>
        <v/>
      </c>
      <c r="D5" s="28">
        <f>C7+C8+C9+C10-C4</f>
        <v>-708.94736842105249</v>
      </c>
      <c r="N5" t="s">
        <v>104</v>
      </c>
    </row>
    <row r="6" spans="2:15" x14ac:dyDescent="0.45">
      <c r="B6" t="str">
        <f>IF(シミュレーション!G41&gt;0,"短期運用余資","")</f>
        <v>短期運用余資</v>
      </c>
      <c r="C6" s="28">
        <f>IF(シミュレーション!G41&gt;0,シミュレーション!G41,"")</f>
        <v>708.94736842105249</v>
      </c>
      <c r="N6" s="30" t="s">
        <v>105</v>
      </c>
      <c r="O6" t="s">
        <v>106</v>
      </c>
    </row>
    <row r="7" spans="2:15" x14ac:dyDescent="0.45">
      <c r="B7" t="str">
        <f>IF(シミュレーション!G11&gt;0,"短期借入金","")</f>
        <v>短期借入金</v>
      </c>
      <c r="C7" s="28">
        <f>IF(シミュレーション!G11&gt;0,シミュレーション!G11,"")</f>
        <v>300</v>
      </c>
      <c r="N7" s="30" t="s">
        <v>107</v>
      </c>
      <c r="O7" t="s">
        <v>108</v>
      </c>
    </row>
    <row r="8" spans="2:15" x14ac:dyDescent="0.45">
      <c r="B8" t="str">
        <f>IF(シミュレーション!G42&gt;0,"運転資金","")</f>
        <v>運転資金</v>
      </c>
      <c r="C8" s="28">
        <f>IF(シミュレーション!G42&gt;0,シミュレーション!G42,"")</f>
        <v>621.05263157894751</v>
      </c>
      <c r="N8" s="30" t="s">
        <v>109</v>
      </c>
      <c r="O8" t="s">
        <v>110</v>
      </c>
    </row>
    <row r="9" spans="2:15" x14ac:dyDescent="0.45">
      <c r="B9" t="str">
        <f>IF(シミュレーション!G47&gt;0,"固定費確保","")</f>
        <v>固定費確保</v>
      </c>
      <c r="C9" s="29">
        <f>IF(シミュレーション!G47&gt;0,シミュレーション!G47,"")</f>
        <v>250</v>
      </c>
      <c r="N9" s="30" t="s">
        <v>118</v>
      </c>
      <c r="O9" t="s">
        <v>127</v>
      </c>
    </row>
    <row r="10" spans="2:15" x14ac:dyDescent="0.45">
      <c r="B10" t="str">
        <f>IF(シミュレーション!G48&gt;0,"設備再投資","")</f>
        <v>設備再投資</v>
      </c>
      <c r="C10" s="29">
        <f>IF(シミュレーション!G48&gt;0,シミュレーション!G48,"")</f>
        <v>120</v>
      </c>
      <c r="N10" s="30" t="s">
        <v>111</v>
      </c>
      <c r="O10" t="s">
        <v>112</v>
      </c>
    </row>
    <row r="11" spans="2:15" x14ac:dyDescent="0.45">
      <c r="N11" s="30" t="s">
        <v>113</v>
      </c>
      <c r="O11" t="s">
        <v>114</v>
      </c>
    </row>
    <row r="12" spans="2:15" x14ac:dyDescent="0.45">
      <c r="C12" s="28"/>
      <c r="N12" s="30" t="s">
        <v>115</v>
      </c>
      <c r="O12" t="s">
        <v>116</v>
      </c>
    </row>
    <row r="13" spans="2:15" x14ac:dyDescent="0.45">
      <c r="B13" s="58" t="s">
        <v>76</v>
      </c>
      <c r="C13" s="59" t="s">
        <v>86</v>
      </c>
      <c r="D13" s="59" t="s">
        <v>87</v>
      </c>
      <c r="E13" s="59" t="s">
        <v>88</v>
      </c>
      <c r="F13" s="59" t="s">
        <v>89</v>
      </c>
      <c r="G13" s="59" t="s">
        <v>90</v>
      </c>
      <c r="H13" s="59" t="s">
        <v>91</v>
      </c>
      <c r="I13" s="59" t="s">
        <v>92</v>
      </c>
      <c r="J13" s="59" t="s">
        <v>93</v>
      </c>
      <c r="K13" s="59" t="s">
        <v>94</v>
      </c>
      <c r="L13" s="60" t="s">
        <v>95</v>
      </c>
      <c r="M13" s="49"/>
      <c r="N13" s="67" t="s">
        <v>117</v>
      </c>
      <c r="O13" s="66" t="s">
        <v>128</v>
      </c>
    </row>
    <row r="14" spans="2:15" x14ac:dyDescent="0.45">
      <c r="B14" s="37" t="s">
        <v>84</v>
      </c>
      <c r="C14" s="40">
        <f>シミュレーション!G41</f>
        <v>708.94736842105249</v>
      </c>
      <c r="D14" s="41">
        <f>C17+C19-C18</f>
        <v>708.94736842105249</v>
      </c>
      <c r="E14" s="41">
        <f>D17+D19-D18</f>
        <v>788.94736842105249</v>
      </c>
      <c r="F14" s="41">
        <f>E17+E19-E18</f>
        <v>668.94736842105249</v>
      </c>
      <c r="G14" s="41">
        <f t="shared" ref="G14:J14" si="0">F17+F19-F18</f>
        <v>748.94736842105249</v>
      </c>
      <c r="H14" s="41">
        <f t="shared" si="0"/>
        <v>328.94736842105249</v>
      </c>
      <c r="I14" s="41">
        <f t="shared" si="0"/>
        <v>408.94736842105249</v>
      </c>
      <c r="J14" s="41">
        <f t="shared" si="0"/>
        <v>488.94736842105249</v>
      </c>
      <c r="K14" s="41">
        <f>J17+J19-J18</f>
        <v>568.94736842105249</v>
      </c>
      <c r="L14" s="62">
        <f>K17+K19-K18</f>
        <v>648.94736842105249</v>
      </c>
      <c r="N14" s="30" t="s">
        <v>119</v>
      </c>
      <c r="O14" t="s">
        <v>125</v>
      </c>
    </row>
    <row r="15" spans="2:15" x14ac:dyDescent="0.45">
      <c r="B15" s="38" t="s">
        <v>77</v>
      </c>
      <c r="C15" s="97"/>
      <c r="D15" s="43">
        <f>シミュレーション!$L$14*0.6+シミュレーション!$L$15-シミュレーション!$G$48</f>
        <v>110</v>
      </c>
      <c r="E15" s="43">
        <f>シミュレーション!$L$14*0.6+シミュレーション!$L$15-シミュレーション!$G$48</f>
        <v>110</v>
      </c>
      <c r="F15" s="43">
        <f>シミュレーション!$L$14*0.6+シミュレーション!$L$15-シミュレーション!$G$48</f>
        <v>110</v>
      </c>
      <c r="G15" s="43">
        <f>シミュレーション!$L$14*0.6+シミュレーション!$L$15-シミュレーション!$G$48</f>
        <v>110</v>
      </c>
      <c r="H15" s="43">
        <f>シミュレーション!$L$14*0.6+シミュレーション!$L$15-シミュレーション!$G$48</f>
        <v>110</v>
      </c>
      <c r="I15" s="43">
        <f>シミュレーション!$L$14*0.6+シミュレーション!$L$15-シミュレーション!$G$48</f>
        <v>110</v>
      </c>
      <c r="J15" s="43">
        <f>シミュレーション!$L$14*0.6+シミュレーション!$L$15-シミュレーション!$G$48</f>
        <v>110</v>
      </c>
      <c r="K15" s="43">
        <f>シミュレーション!$L$14*0.6+シミュレーション!$L$15-シミュレーション!$G$48</f>
        <v>110</v>
      </c>
      <c r="L15" s="44">
        <f>シミュレーション!$L$14*0.6+シミュレーション!$L$15-シミュレーション!$G$48</f>
        <v>110</v>
      </c>
      <c r="N15" s="30" t="s">
        <v>124</v>
      </c>
      <c r="O15" t="s">
        <v>126</v>
      </c>
    </row>
    <row r="16" spans="2:15" x14ac:dyDescent="0.45">
      <c r="B16" s="38" t="s">
        <v>78</v>
      </c>
      <c r="C16" s="98"/>
      <c r="D16" s="43">
        <f>-シミュレーション!L19</f>
        <v>-30</v>
      </c>
      <c r="E16" s="43">
        <f>-シミュレーション!L19</f>
        <v>-30</v>
      </c>
      <c r="F16" s="43">
        <f>-シミュレーション!L19</f>
        <v>-30</v>
      </c>
      <c r="G16" s="43">
        <f>-シミュレーション!L19</f>
        <v>-30</v>
      </c>
      <c r="H16" s="43">
        <f>-シミュレーション!L19</f>
        <v>-30</v>
      </c>
      <c r="I16" s="43">
        <f>-シミュレーション!L19</f>
        <v>-30</v>
      </c>
      <c r="J16" s="43">
        <f>-シミュレーション!L19</f>
        <v>-30</v>
      </c>
      <c r="K16" s="43">
        <f>-シミュレーション!L19</f>
        <v>-30</v>
      </c>
      <c r="L16" s="44">
        <f>-シミュレーション!L19</f>
        <v>-30</v>
      </c>
      <c r="N16" s="30" t="s">
        <v>120</v>
      </c>
    </row>
    <row r="17" spans="2:15" x14ac:dyDescent="0.45">
      <c r="B17" s="39" t="s">
        <v>79</v>
      </c>
      <c r="C17" s="45">
        <f t="shared" ref="C17:L17" si="1">C14+C15+C16</f>
        <v>708.94736842105249</v>
      </c>
      <c r="D17" s="46">
        <f t="shared" si="1"/>
        <v>788.94736842105249</v>
      </c>
      <c r="E17" s="46">
        <f t="shared" si="1"/>
        <v>868.94736842105249</v>
      </c>
      <c r="F17" s="46">
        <f t="shared" si="1"/>
        <v>748.94736842105249</v>
      </c>
      <c r="G17" s="46">
        <f t="shared" si="1"/>
        <v>828.94736842105249</v>
      </c>
      <c r="H17" s="46">
        <f t="shared" si="1"/>
        <v>408.94736842105249</v>
      </c>
      <c r="I17" s="46">
        <f t="shared" si="1"/>
        <v>488.94736842105249</v>
      </c>
      <c r="J17" s="46">
        <f t="shared" si="1"/>
        <v>568.94736842105249</v>
      </c>
      <c r="K17" s="46">
        <f t="shared" si="1"/>
        <v>648.94736842105249</v>
      </c>
      <c r="L17" s="47">
        <f t="shared" si="1"/>
        <v>728.94736842105249</v>
      </c>
      <c r="N17" s="31" t="s">
        <v>121</v>
      </c>
      <c r="O17" t="s">
        <v>129</v>
      </c>
    </row>
    <row r="18" spans="2:15" x14ac:dyDescent="0.45">
      <c r="B18" s="37" t="s">
        <v>82</v>
      </c>
      <c r="C18" s="40">
        <f>シミュレーション!O11</f>
        <v>0</v>
      </c>
      <c r="D18" s="94"/>
      <c r="E18" s="41">
        <f>シミュレーション!O12</f>
        <v>200</v>
      </c>
      <c r="F18" s="94"/>
      <c r="G18" s="41">
        <f>シミュレーション!O13</f>
        <v>500</v>
      </c>
      <c r="H18" s="94"/>
      <c r="I18" s="41">
        <f>シミュレーション!O14</f>
        <v>200</v>
      </c>
      <c r="J18" s="95"/>
      <c r="K18" s="96"/>
      <c r="L18" s="42">
        <f>シミュレーション!O15</f>
        <v>0</v>
      </c>
      <c r="N18" s="31" t="s">
        <v>122</v>
      </c>
      <c r="O18" t="s">
        <v>130</v>
      </c>
    </row>
    <row r="19" spans="2:15" x14ac:dyDescent="0.45">
      <c r="B19" s="51" t="s">
        <v>83</v>
      </c>
      <c r="C19" s="48">
        <f>シミュレーション!P11</f>
        <v>0</v>
      </c>
      <c r="D19" s="94"/>
      <c r="E19" s="52">
        <f>シミュレーション!P12</f>
        <v>0</v>
      </c>
      <c r="F19" s="94"/>
      <c r="G19" s="52">
        <f>シミュレーション!P13</f>
        <v>0</v>
      </c>
      <c r="H19" s="94"/>
      <c r="I19" s="52">
        <f>シミュレーション!P14</f>
        <v>200</v>
      </c>
      <c r="J19" s="95"/>
      <c r="K19" s="96"/>
      <c r="L19" s="53">
        <f>シミュレーション!P15</f>
        <v>200</v>
      </c>
    </row>
    <row r="20" spans="2:15" x14ac:dyDescent="0.45">
      <c r="B20" s="54" t="s">
        <v>80</v>
      </c>
      <c r="C20" s="55">
        <f>IF(C17-C18+C19&gt;0,C17-C18+C19,0)</f>
        <v>708.94736842105249</v>
      </c>
      <c r="D20" s="56">
        <f>IF(D17-D18+D19&gt;0,D17-D18+D19,0)</f>
        <v>788.94736842105249</v>
      </c>
      <c r="E20" s="55">
        <f>IF(E17-E18+E19&gt;0,E17-E18+E19,0)</f>
        <v>668.94736842105249</v>
      </c>
      <c r="F20" s="57">
        <f>IF(F17-F18+F19&gt;0,F17-F18+F19,0)</f>
        <v>748.94736842105249</v>
      </c>
      <c r="G20" s="57">
        <f>IF(G17-G18+G19&gt;0,G17-G18+G19,0)</f>
        <v>328.94736842105249</v>
      </c>
      <c r="H20" s="56">
        <f t="shared" ref="H20:L20" si="2">IF(H17-H18+H19&gt;0,H17-H18+H19,0)</f>
        <v>408.94736842105249</v>
      </c>
      <c r="I20" s="55">
        <f t="shared" si="2"/>
        <v>488.94736842105249</v>
      </c>
      <c r="J20" s="57">
        <f t="shared" si="2"/>
        <v>568.94736842105249</v>
      </c>
      <c r="K20" s="57">
        <f t="shared" si="2"/>
        <v>648.94736842105249</v>
      </c>
      <c r="L20" s="56">
        <f t="shared" si="2"/>
        <v>928.94736842105249</v>
      </c>
    </row>
  </sheetData>
  <mergeCells count="5">
    <mergeCell ref="D18:D19"/>
    <mergeCell ref="F18:F19"/>
    <mergeCell ref="H18:H19"/>
    <mergeCell ref="J18:K19"/>
    <mergeCell ref="C15:C1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ご注意事項</vt:lpstr>
      <vt:lpstr>シミュレーション</vt:lpstr>
      <vt:lpstr>計算式</vt:lpstr>
      <vt:lpstr>ご注意事項!Print_Area</vt:lpstr>
      <vt:lpstr>シミュレーション!Print_Area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2024-02-20T04:15:22Z</dcterms:modified>
</cp:coreProperties>
</file>